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60" activeTab="1"/>
  </bookViews>
  <sheets>
    <sheet name="Methods" sheetId="1" r:id="rId1"/>
    <sheet name="Fed MW - Annual" sheetId="2" r:id="rId2"/>
    <sheet name="Fed MW - Monthly" sheetId="3" r:id="rId3"/>
    <sheet name="combinedSACES-monthly" sheetId="4" state="hidden" r:id="rId4"/>
    <sheet name="Real Proprietors Income69-2014" sheetId="5" state="hidden" r:id="rId5"/>
    <sheet name="cbpCVmeasures1977-2013" sheetId="6" state="hidden" r:id="rId6"/>
    <sheet name="Federal Increases-Annual" sheetId="7" r:id="rId7"/>
    <sheet name="Annual Chart Data" sheetId="8" r:id="rId8"/>
    <sheet name="Quick Analysis of Monthly Data" sheetId="9" r:id="rId9"/>
    <sheet name="Monthly Chart Data" sheetId="10" r:id="rId10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E925" authorId="0">
      <text>
        <r>
          <rPr>
            <sz val="11"/>
            <color indexed="8"/>
            <rFont val="Calibri"/>
            <family val="2"/>
          </rPr>
          <t xml:space="preserve">*  preliminary
</t>
        </r>
      </text>
    </comment>
    <comment ref="G925" authorId="0">
      <text>
        <r>
          <rPr>
            <sz val="11"/>
            <color indexed="8"/>
            <rFont val="Calibri"/>
            <family val="2"/>
          </rPr>
          <t xml:space="preserve">*  preliminary
</t>
        </r>
      </text>
    </comment>
    <comment ref="E926" authorId="0">
      <text>
        <r>
          <rPr>
            <sz val="11"/>
            <color indexed="8"/>
            <rFont val="Calibri"/>
            <family val="2"/>
          </rPr>
          <t xml:space="preserve">*  preliminary
</t>
        </r>
      </text>
    </comment>
    <comment ref="G926" authorId="0">
      <text>
        <r>
          <rPr>
            <sz val="11"/>
            <color indexed="8"/>
            <rFont val="Calibri"/>
            <family val="2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<sst xmlns="http://schemas.openxmlformats.org/spreadsheetml/2006/main" count="5037" uniqueCount="2115">
  <si>
    <r>
      <rPr>
        <b/>
        <sz val="11"/>
        <color indexed="8"/>
        <rFont val="Calibri"/>
        <family val="0"/>
      </rPr>
      <t>Source:</t>
    </r>
    <r>
      <rPr>
        <sz val="11"/>
        <color indexed="8"/>
        <rFont val="Calibri"/>
        <family val="0"/>
      </rPr>
      <t xml:space="preserve"> EPI analysis of Fair Labor Standards Act and amendments, Current Population Survey from the BLS</t>
    </r>
  </si>
  <si>
    <r>
      <rPr>
        <b/>
        <sz val="11"/>
        <color indexed="8"/>
        <rFont val="Calibri"/>
        <family val="0"/>
      </rPr>
      <t>Note:</t>
    </r>
    <r>
      <rPr>
        <sz val="11"/>
        <color indexed="8"/>
        <rFont val="Calibri"/>
        <family val="0"/>
      </rPr>
      <t xml:space="preserve"> Real 2014$ value calculated using CPI-U-RS. Projections based on CBO projections for inflation as of 1/25/2015.</t>
    </r>
  </si>
  <si>
    <t>Projection</t>
  </si>
  <si>
    <t>X</t>
  </si>
  <si>
    <t>(a)</t>
  </si>
  <si>
    <t>Real 2014$</t>
  </si>
  <si>
    <t>CPI-U</t>
  </si>
  <si>
    <t xml:space="preserve"> CPI_U_RS</t>
  </si>
  <si>
    <t>Real 2013$</t>
  </si>
  <si>
    <t>Nominal</t>
  </si>
  <si>
    <t>Years where increase occurred</t>
  </si>
  <si>
    <t>National unemployment rate</t>
  </si>
  <si>
    <t>At CPI-U</t>
  </si>
  <si>
    <t>CPI_U_X1 &amp;</t>
  </si>
  <si>
    <t>Tipped minimum wage</t>
  </si>
  <si>
    <t>Federal minimum wage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</si>
  <si>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</si>
  <si>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</si>
  <si>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</si>
  <si>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</si>
  <si>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</si>
  <si>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</si>
  <si>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</si>
  <si>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</si>
  <si>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</si>
  <si>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</si>
  <si>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</si>
  <si>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</si>
  <si>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 xml:space="preserve">April </t>
  </si>
  <si>
    <t>Increase?</t>
  </si>
  <si>
    <t>Real change from preceding month</t>
  </si>
  <si>
    <t>Nominal change from preceding month</t>
  </si>
  <si>
    <t>Real Federal Minimum Wage (May 2015$)</t>
  </si>
  <si>
    <t>Statutory Federal Minimum Wage</t>
  </si>
  <si>
    <t>CPI-U-RS</t>
  </si>
  <si>
    <t>Year</t>
  </si>
  <si>
    <t>Month</t>
  </si>
  <si>
    <t>ID</t>
  </si>
  <si>
    <t>Period</t>
  </si>
  <si>
    <t>Label</t>
  </si>
  <si>
    <t>Total Employment, SA (000s)</t>
  </si>
  <si>
    <t>Total Hours Worked, SA (000s)</t>
  </si>
  <si>
    <t>Leisure and Hospitality Jobs, SA (000s)</t>
  </si>
  <si>
    <t>Retail Emp, SA (000s)</t>
  </si>
  <si>
    <t>Restaurants, SA (000s)</t>
  </si>
  <si>
    <t>Limited Service Restaurants, SA (000s)</t>
  </si>
  <si>
    <t>Full Service Restaurants, SA (000s)</t>
  </si>
  <si>
    <t>1939</t>
  </si>
  <si>
    <t>M01</t>
  </si>
  <si>
    <t>1939 Jan</t>
  </si>
  <si>
    <t>M02</t>
  </si>
  <si>
    <t>1939 Feb</t>
  </si>
  <si>
    <t>M03</t>
  </si>
  <si>
    <t>1939 Mar</t>
  </si>
  <si>
    <t>M04</t>
  </si>
  <si>
    <t>1939 Apr</t>
  </si>
  <si>
    <t>M05</t>
  </si>
  <si>
    <t>1939 May</t>
  </si>
  <si>
    <t>M06</t>
  </si>
  <si>
    <t>1939 Jun</t>
  </si>
  <si>
    <t>M07</t>
  </si>
  <si>
    <t>1939 Jul</t>
  </si>
  <si>
    <t>M08</t>
  </si>
  <si>
    <t>1939 Aug</t>
  </si>
  <si>
    <t>M09</t>
  </si>
  <si>
    <t>1939 Sep</t>
  </si>
  <si>
    <t>M10</t>
  </si>
  <si>
    <t>1939 Oct</t>
  </si>
  <si>
    <t>M11</t>
  </si>
  <si>
    <t>1939 Nov</t>
  </si>
  <si>
    <t>M12</t>
  </si>
  <si>
    <t>1939 Dec</t>
  </si>
  <si>
    <t>1940</t>
  </si>
  <si>
    <t>1940 Jan</t>
  </si>
  <si>
    <t>1940 Feb</t>
  </si>
  <si>
    <t>1940 Mar</t>
  </si>
  <si>
    <t>1940 Apr</t>
  </si>
  <si>
    <t>1940 May</t>
  </si>
  <si>
    <t>1940 Jun</t>
  </si>
  <si>
    <t>1940 Jul</t>
  </si>
  <si>
    <t>1940 Aug</t>
  </si>
  <si>
    <t>1940 Sep</t>
  </si>
  <si>
    <t>1940 Oct</t>
  </si>
  <si>
    <t>1940 Nov</t>
  </si>
  <si>
    <t>1940 Dec</t>
  </si>
  <si>
    <t>1941</t>
  </si>
  <si>
    <t>1941 Jan</t>
  </si>
  <si>
    <t>1941 Feb</t>
  </si>
  <si>
    <t>1941 Mar</t>
  </si>
  <si>
    <t>1941 Apr</t>
  </si>
  <si>
    <t>1941 May</t>
  </si>
  <si>
    <t>1941 Jun</t>
  </si>
  <si>
    <t>1941 Jul</t>
  </si>
  <si>
    <t>1941 Aug</t>
  </si>
  <si>
    <t>1941 Sep</t>
  </si>
  <si>
    <t>1941 Oct</t>
  </si>
  <si>
    <t>1941 Nov</t>
  </si>
  <si>
    <t>1941 Dec</t>
  </si>
  <si>
    <t>1942</t>
  </si>
  <si>
    <t>1942 Jan</t>
  </si>
  <si>
    <t>1942 Feb</t>
  </si>
  <si>
    <t>1942 Mar</t>
  </si>
  <si>
    <t>1942 Apr</t>
  </si>
  <si>
    <t>1942 May</t>
  </si>
  <si>
    <t>1942 Jun</t>
  </si>
  <si>
    <t>1942 Jul</t>
  </si>
  <si>
    <t>1942 Aug</t>
  </si>
  <si>
    <t>1942 Sep</t>
  </si>
  <si>
    <t>1942 Oct</t>
  </si>
  <si>
    <t>1942 Nov</t>
  </si>
  <si>
    <t>1942 Dec</t>
  </si>
  <si>
    <t>1943</t>
  </si>
  <si>
    <t>1943 Jan</t>
  </si>
  <si>
    <t>1943 Feb</t>
  </si>
  <si>
    <t>1943 Mar</t>
  </si>
  <si>
    <t>1943 Apr</t>
  </si>
  <si>
    <t>1943 May</t>
  </si>
  <si>
    <t>1943 Jun</t>
  </si>
  <si>
    <t>1943 Jul</t>
  </si>
  <si>
    <t>1943 Aug</t>
  </si>
  <si>
    <t>1943 Sep</t>
  </si>
  <si>
    <t>1943 Oct</t>
  </si>
  <si>
    <t>1943 Nov</t>
  </si>
  <si>
    <t>1943 Dec</t>
  </si>
  <si>
    <t>1944</t>
  </si>
  <si>
    <t>1944 Jan</t>
  </si>
  <si>
    <t>1944 Feb</t>
  </si>
  <si>
    <t>1944 Mar</t>
  </si>
  <si>
    <t>1944 Apr</t>
  </si>
  <si>
    <t>1944 May</t>
  </si>
  <si>
    <t>1944 Jun</t>
  </si>
  <si>
    <t>1944 Jul</t>
  </si>
  <si>
    <t>1944 Aug</t>
  </si>
  <si>
    <t>1944 Sep</t>
  </si>
  <si>
    <t>1944 Oct</t>
  </si>
  <si>
    <t>1944 Nov</t>
  </si>
  <si>
    <t>1944 Dec</t>
  </si>
  <si>
    <t>1945</t>
  </si>
  <si>
    <t>1945 Jan</t>
  </si>
  <si>
    <t>1945 Feb</t>
  </si>
  <si>
    <t>1945 Mar</t>
  </si>
  <si>
    <t>1945 Apr</t>
  </si>
  <si>
    <t>1945 May</t>
  </si>
  <si>
    <t>1945 Jun</t>
  </si>
  <si>
    <t>1945 Jul</t>
  </si>
  <si>
    <t>1945 Aug</t>
  </si>
  <si>
    <t>1945 Sep</t>
  </si>
  <si>
    <t>1945 Oct</t>
  </si>
  <si>
    <t>1945 Nov</t>
  </si>
  <si>
    <t>1945 Dec</t>
  </si>
  <si>
    <t>1946</t>
  </si>
  <si>
    <t>1946 Jan</t>
  </si>
  <si>
    <t>1946 Feb</t>
  </si>
  <si>
    <t>1946 Mar</t>
  </si>
  <si>
    <t>1946 Apr</t>
  </si>
  <si>
    <t>1946 May</t>
  </si>
  <si>
    <t>1946 Jun</t>
  </si>
  <si>
    <t>1946 Jul</t>
  </si>
  <si>
    <t>1946 Aug</t>
  </si>
  <si>
    <t>1946 Sep</t>
  </si>
  <si>
    <t>1946 Oct</t>
  </si>
  <si>
    <t>1946 Nov</t>
  </si>
  <si>
    <t>1946 Dec</t>
  </si>
  <si>
    <t>1947</t>
  </si>
  <si>
    <t>1947 Jan</t>
  </si>
  <si>
    <t>1947 Feb</t>
  </si>
  <si>
    <t>1947 Mar</t>
  </si>
  <si>
    <t>1947 Apr</t>
  </si>
  <si>
    <t>1947 May</t>
  </si>
  <si>
    <t>1947 Jun</t>
  </si>
  <si>
    <t>1947 Jul</t>
  </si>
  <si>
    <t>1947 Aug</t>
  </si>
  <si>
    <t>1947 Sep</t>
  </si>
  <si>
    <t>1947 Oct</t>
  </si>
  <si>
    <t>1947 Nov</t>
  </si>
  <si>
    <t>1947 Dec</t>
  </si>
  <si>
    <t>1948</t>
  </si>
  <si>
    <t>1948 Jan</t>
  </si>
  <si>
    <t>1948 Feb</t>
  </si>
  <si>
    <t>1948 Mar</t>
  </si>
  <si>
    <t>1948 Apr</t>
  </si>
  <si>
    <t>1948 May</t>
  </si>
  <si>
    <t>1948 Jun</t>
  </si>
  <si>
    <t>1948 Jul</t>
  </si>
  <si>
    <t>1948 Aug</t>
  </si>
  <si>
    <t>1948 Sep</t>
  </si>
  <si>
    <t>1948 Oct</t>
  </si>
  <si>
    <t>1948 Nov</t>
  </si>
  <si>
    <t>1948 Dec</t>
  </si>
  <si>
    <t>1949</t>
  </si>
  <si>
    <t>1949 Jan</t>
  </si>
  <si>
    <t>1949 Feb</t>
  </si>
  <si>
    <t>1949 Mar</t>
  </si>
  <si>
    <t>1949 Apr</t>
  </si>
  <si>
    <t>1949 May</t>
  </si>
  <si>
    <t>1949 Jun</t>
  </si>
  <si>
    <t>1949 Jul</t>
  </si>
  <si>
    <t>1949 Aug</t>
  </si>
  <si>
    <t>1949 Sep</t>
  </si>
  <si>
    <t>1949 Oct</t>
  </si>
  <si>
    <t>1949 Nov</t>
  </si>
  <si>
    <t>1949 Dec</t>
  </si>
  <si>
    <t>1950</t>
  </si>
  <si>
    <t>1950 Jan</t>
  </si>
  <si>
    <t>1950 Feb</t>
  </si>
  <si>
    <t>1950 Mar</t>
  </si>
  <si>
    <t>1950 Apr</t>
  </si>
  <si>
    <t>1950 May</t>
  </si>
  <si>
    <t>1950 Jun</t>
  </si>
  <si>
    <t>1950 Jul</t>
  </si>
  <si>
    <t>1950 Aug</t>
  </si>
  <si>
    <t>1950 Sep</t>
  </si>
  <si>
    <t>1950 Oct</t>
  </si>
  <si>
    <t>1950 Nov</t>
  </si>
  <si>
    <t>1950 Dec</t>
  </si>
  <si>
    <t>1951</t>
  </si>
  <si>
    <t>1951 Jan</t>
  </si>
  <si>
    <t>1951 Feb</t>
  </si>
  <si>
    <t>1951 Mar</t>
  </si>
  <si>
    <t>1951 Apr</t>
  </si>
  <si>
    <t>1951 May</t>
  </si>
  <si>
    <t>1951 Jun</t>
  </si>
  <si>
    <t>1951 Jul</t>
  </si>
  <si>
    <t>1951 Aug</t>
  </si>
  <si>
    <t>1951 Sep</t>
  </si>
  <si>
    <t>1951 Oct</t>
  </si>
  <si>
    <t>1951 Nov</t>
  </si>
  <si>
    <t>1951 Dec</t>
  </si>
  <si>
    <t>1952</t>
  </si>
  <si>
    <t>1952 Jan</t>
  </si>
  <si>
    <t>1952 Feb</t>
  </si>
  <si>
    <t>1952 Mar</t>
  </si>
  <si>
    <t>1952 Apr</t>
  </si>
  <si>
    <t>1952 May</t>
  </si>
  <si>
    <t>1952 Jun</t>
  </si>
  <si>
    <t>1952 Jul</t>
  </si>
  <si>
    <t>1952 Aug</t>
  </si>
  <si>
    <t>1952 Sep</t>
  </si>
  <si>
    <t>1952 Oct</t>
  </si>
  <si>
    <t>1952 Nov</t>
  </si>
  <si>
    <t>1952 Dec</t>
  </si>
  <si>
    <t>1953</t>
  </si>
  <si>
    <t>1953 Jan</t>
  </si>
  <si>
    <t>1953 Feb</t>
  </si>
  <si>
    <t>1953 Mar</t>
  </si>
  <si>
    <t>1953 Apr</t>
  </si>
  <si>
    <t>1953 May</t>
  </si>
  <si>
    <t>1953 Jun</t>
  </si>
  <si>
    <t>1953 Jul</t>
  </si>
  <si>
    <t>1953 Aug</t>
  </si>
  <si>
    <t>1953 Sep</t>
  </si>
  <si>
    <t>1953 Oct</t>
  </si>
  <si>
    <t>1953 Nov</t>
  </si>
  <si>
    <t>1953 Dec</t>
  </si>
  <si>
    <t>1954</t>
  </si>
  <si>
    <t>1954 Jan</t>
  </si>
  <si>
    <t>1954 Feb</t>
  </si>
  <si>
    <t>1954 Mar</t>
  </si>
  <si>
    <t>1954 Apr</t>
  </si>
  <si>
    <t>1954 May</t>
  </si>
  <si>
    <t>1954 Jun</t>
  </si>
  <si>
    <t>1954 Jul</t>
  </si>
  <si>
    <t>1954 Aug</t>
  </si>
  <si>
    <t>1954 Sep</t>
  </si>
  <si>
    <t>1954 Oct</t>
  </si>
  <si>
    <t>1954 Nov</t>
  </si>
  <si>
    <t>1954 Dec</t>
  </si>
  <si>
    <t>1955</t>
  </si>
  <si>
    <t>1955 Jan</t>
  </si>
  <si>
    <t>1955 Feb</t>
  </si>
  <si>
    <t>1955 Mar</t>
  </si>
  <si>
    <t>1955 Apr</t>
  </si>
  <si>
    <t>1955 May</t>
  </si>
  <si>
    <t>1955 Jun</t>
  </si>
  <si>
    <t>1955 Jul</t>
  </si>
  <si>
    <t>1955 Aug</t>
  </si>
  <si>
    <t>1955 Sep</t>
  </si>
  <si>
    <t>1955 Oct</t>
  </si>
  <si>
    <t>1955 Nov</t>
  </si>
  <si>
    <t>1955 Dec</t>
  </si>
  <si>
    <t>1956</t>
  </si>
  <si>
    <t>1956 Jan</t>
  </si>
  <si>
    <t>1956 Feb</t>
  </si>
  <si>
    <t>1956 Mar</t>
  </si>
  <si>
    <t>1956 Apr</t>
  </si>
  <si>
    <t>1956 May</t>
  </si>
  <si>
    <t>1956 Jun</t>
  </si>
  <si>
    <t>1956 Jul</t>
  </si>
  <si>
    <t>1956 Aug</t>
  </si>
  <si>
    <t>1956 Sep</t>
  </si>
  <si>
    <t>1956 Oct</t>
  </si>
  <si>
    <t>1956 Nov</t>
  </si>
  <si>
    <t>1956 Dec</t>
  </si>
  <si>
    <t>1957</t>
  </si>
  <si>
    <t>1957 Jan</t>
  </si>
  <si>
    <t>1957 Feb</t>
  </si>
  <si>
    <t>1957 Mar</t>
  </si>
  <si>
    <t>1957 Apr</t>
  </si>
  <si>
    <t>1957 May</t>
  </si>
  <si>
    <t>1957 Jun</t>
  </si>
  <si>
    <t>1957 Jul</t>
  </si>
  <si>
    <t>1957 Aug</t>
  </si>
  <si>
    <t>1957 Sep</t>
  </si>
  <si>
    <t>1957 Oct</t>
  </si>
  <si>
    <t>1957 Nov</t>
  </si>
  <si>
    <t>1957 Dec</t>
  </si>
  <si>
    <t>1958</t>
  </si>
  <si>
    <t>1958 Jan</t>
  </si>
  <si>
    <t>1958 Feb</t>
  </si>
  <si>
    <t>1958 Mar</t>
  </si>
  <si>
    <t>1958 Apr</t>
  </si>
  <si>
    <t>1958 May</t>
  </si>
  <si>
    <t>1958 Jun</t>
  </si>
  <si>
    <t>1958 Jul</t>
  </si>
  <si>
    <t>1958 Aug</t>
  </si>
  <si>
    <t>1958 Sep</t>
  </si>
  <si>
    <t>1958 Oct</t>
  </si>
  <si>
    <t>1958 Nov</t>
  </si>
  <si>
    <t>1958 Dec</t>
  </si>
  <si>
    <t>1959</t>
  </si>
  <si>
    <t>1959 Jan</t>
  </si>
  <si>
    <t>1959 Feb</t>
  </si>
  <si>
    <t>1959 Mar</t>
  </si>
  <si>
    <t>1959 Apr</t>
  </si>
  <si>
    <t>1959 May</t>
  </si>
  <si>
    <t>1959 Jun</t>
  </si>
  <si>
    <t>1959 Jul</t>
  </si>
  <si>
    <t>1959 Aug</t>
  </si>
  <si>
    <t>1959 Sep</t>
  </si>
  <si>
    <t>1959 Oct</t>
  </si>
  <si>
    <t>1959 Nov</t>
  </si>
  <si>
    <t>1959 Dec</t>
  </si>
  <si>
    <t>1960</t>
  </si>
  <si>
    <t>1960 Jan</t>
  </si>
  <si>
    <t>1960 Feb</t>
  </si>
  <si>
    <t>1960 Mar</t>
  </si>
  <si>
    <t>1960 Apr</t>
  </si>
  <si>
    <t>1960 May</t>
  </si>
  <si>
    <t>1960 Jun</t>
  </si>
  <si>
    <t>1960 Jul</t>
  </si>
  <si>
    <t>1960 Aug</t>
  </si>
  <si>
    <t>1960 Sep</t>
  </si>
  <si>
    <t>1960 Oct</t>
  </si>
  <si>
    <t>1960 Nov</t>
  </si>
  <si>
    <t>1960 Dec</t>
  </si>
  <si>
    <t>1961</t>
  </si>
  <si>
    <t>1961 Jan</t>
  </si>
  <si>
    <t>1961 Feb</t>
  </si>
  <si>
    <t>1961 Mar</t>
  </si>
  <si>
    <t>1961 Apr</t>
  </si>
  <si>
    <t>1961 May</t>
  </si>
  <si>
    <t>1961 Jun</t>
  </si>
  <si>
    <t>1961 Jul</t>
  </si>
  <si>
    <t>1961 Aug</t>
  </si>
  <si>
    <t>1961 Sep</t>
  </si>
  <si>
    <t>1961 Oct</t>
  </si>
  <si>
    <t>1961 Nov</t>
  </si>
  <si>
    <t>1961 Dec</t>
  </si>
  <si>
    <t>1962</t>
  </si>
  <si>
    <t>1962 Jan</t>
  </si>
  <si>
    <t>1962 Feb</t>
  </si>
  <si>
    <t>1962 Mar</t>
  </si>
  <si>
    <t>1962 Apr</t>
  </si>
  <si>
    <t>1962 May</t>
  </si>
  <si>
    <t>1962 Jun</t>
  </si>
  <si>
    <t>1962 Jul</t>
  </si>
  <si>
    <t>1962 Aug</t>
  </si>
  <si>
    <t>1962 Sep</t>
  </si>
  <si>
    <t>1962 Oct</t>
  </si>
  <si>
    <t>1962 Nov</t>
  </si>
  <si>
    <t>1962 Dec</t>
  </si>
  <si>
    <t>1963</t>
  </si>
  <si>
    <t>1963 Jan</t>
  </si>
  <si>
    <t>1963 Feb</t>
  </si>
  <si>
    <t>1963 Mar</t>
  </si>
  <si>
    <t>1963 Apr</t>
  </si>
  <si>
    <t>1963 May</t>
  </si>
  <si>
    <t>1963 Jun</t>
  </si>
  <si>
    <t>1963 Jul</t>
  </si>
  <si>
    <t>1963 Aug</t>
  </si>
  <si>
    <t>1963 Sep</t>
  </si>
  <si>
    <t>1963 Oct</t>
  </si>
  <si>
    <t>1963 Nov</t>
  </si>
  <si>
    <t>1963 Dec</t>
  </si>
  <si>
    <t>1964</t>
  </si>
  <si>
    <t>1964 Jan</t>
  </si>
  <si>
    <t>1964 Feb</t>
  </si>
  <si>
    <t>1964 Mar</t>
  </si>
  <si>
    <t>1964 Apr</t>
  </si>
  <si>
    <t>1964 May</t>
  </si>
  <si>
    <t>1964 Jun</t>
  </si>
  <si>
    <t>1964 Jul</t>
  </si>
  <si>
    <t>1964 Aug</t>
  </si>
  <si>
    <t>1964 Sep</t>
  </si>
  <si>
    <t>1964 Oct</t>
  </si>
  <si>
    <t>1964 Nov</t>
  </si>
  <si>
    <t>1964 Dec</t>
  </si>
  <si>
    <t>1965</t>
  </si>
  <si>
    <t>1965 Jan</t>
  </si>
  <si>
    <t>1965 Feb</t>
  </si>
  <si>
    <t>1965 Mar</t>
  </si>
  <si>
    <t>1965 Apr</t>
  </si>
  <si>
    <t>1965 May</t>
  </si>
  <si>
    <t>1965 Jun</t>
  </si>
  <si>
    <t>1965 Jul</t>
  </si>
  <si>
    <t>1965 Aug</t>
  </si>
  <si>
    <t>1965 Sep</t>
  </si>
  <si>
    <t>1965 Oct</t>
  </si>
  <si>
    <t>1965 Nov</t>
  </si>
  <si>
    <t>1965 Dec</t>
  </si>
  <si>
    <t>1966</t>
  </si>
  <si>
    <t>1966 Jan</t>
  </si>
  <si>
    <t>1966 Feb</t>
  </si>
  <si>
    <t>1966 Mar</t>
  </si>
  <si>
    <t>1966 Apr</t>
  </si>
  <si>
    <t>1966 May</t>
  </si>
  <si>
    <t>1966 Jun</t>
  </si>
  <si>
    <t>1966 Jul</t>
  </si>
  <si>
    <t>1966 Aug</t>
  </si>
  <si>
    <t>1966 Sep</t>
  </si>
  <si>
    <t>1966 Oct</t>
  </si>
  <si>
    <t>1966 Nov</t>
  </si>
  <si>
    <t>1966 Dec</t>
  </si>
  <si>
    <t>1967</t>
  </si>
  <si>
    <t>1967 Jan</t>
  </si>
  <si>
    <t>1967 Feb</t>
  </si>
  <si>
    <t>1967 Mar</t>
  </si>
  <si>
    <t>1967 Apr</t>
  </si>
  <si>
    <t>1967 May</t>
  </si>
  <si>
    <t>1967 Jun</t>
  </si>
  <si>
    <t>1967 Jul</t>
  </si>
  <si>
    <t>1967 Aug</t>
  </si>
  <si>
    <t>1967 Sep</t>
  </si>
  <si>
    <t>1967 Oct</t>
  </si>
  <si>
    <t>1967 Nov</t>
  </si>
  <si>
    <t>1967 Dec</t>
  </si>
  <si>
    <t>1968</t>
  </si>
  <si>
    <t>1968 Jan</t>
  </si>
  <si>
    <t>1968 Feb</t>
  </si>
  <si>
    <t>1968 Mar</t>
  </si>
  <si>
    <t>1968 Apr</t>
  </si>
  <si>
    <t>1968 May</t>
  </si>
  <si>
    <t>1968 Jun</t>
  </si>
  <si>
    <t>1968 Jul</t>
  </si>
  <si>
    <t>1968 Aug</t>
  </si>
  <si>
    <t>1968 Sep</t>
  </si>
  <si>
    <t>1968 Oct</t>
  </si>
  <si>
    <t>1968 Nov</t>
  </si>
  <si>
    <t>1968 Dec</t>
  </si>
  <si>
    <t>1969</t>
  </si>
  <si>
    <t>1969 Jan</t>
  </si>
  <si>
    <t>1969 Feb</t>
  </si>
  <si>
    <t>1969 Mar</t>
  </si>
  <si>
    <t>1969 Apr</t>
  </si>
  <si>
    <t>1969 May</t>
  </si>
  <si>
    <t>1969 Jun</t>
  </si>
  <si>
    <t>1969 Jul</t>
  </si>
  <si>
    <t>1969 Aug</t>
  </si>
  <si>
    <t>1969 Sep</t>
  </si>
  <si>
    <t>1969 Oct</t>
  </si>
  <si>
    <t>1969 Nov</t>
  </si>
  <si>
    <t>1969 Dec</t>
  </si>
  <si>
    <t>1970</t>
  </si>
  <si>
    <t>1970 Jan</t>
  </si>
  <si>
    <t>1970 Feb</t>
  </si>
  <si>
    <t>1970 Mar</t>
  </si>
  <si>
    <t>1970 Apr</t>
  </si>
  <si>
    <t>1970 May</t>
  </si>
  <si>
    <t>1970 Jun</t>
  </si>
  <si>
    <t>1970 Jul</t>
  </si>
  <si>
    <t>1970 Aug</t>
  </si>
  <si>
    <t>1970 Sep</t>
  </si>
  <si>
    <t>1970 Oct</t>
  </si>
  <si>
    <t>1970 Nov</t>
  </si>
  <si>
    <t>1970 Dec</t>
  </si>
  <si>
    <t>1971</t>
  </si>
  <si>
    <t>1971 Jan</t>
  </si>
  <si>
    <t>1971 Feb</t>
  </si>
  <si>
    <t>1971 Mar</t>
  </si>
  <si>
    <t>1971 Apr</t>
  </si>
  <si>
    <t>1971 May</t>
  </si>
  <si>
    <t>1971 Jun</t>
  </si>
  <si>
    <t>1971 Jul</t>
  </si>
  <si>
    <t>1971 Aug</t>
  </si>
  <si>
    <t>1971 Sep</t>
  </si>
  <si>
    <t>1971 Oct</t>
  </si>
  <si>
    <t>1971 Nov</t>
  </si>
  <si>
    <t>1971 Dec</t>
  </si>
  <si>
    <t>1972</t>
  </si>
  <si>
    <t>1972 Jan</t>
  </si>
  <si>
    <t>1972 Feb</t>
  </si>
  <si>
    <t>1972 Mar</t>
  </si>
  <si>
    <t>1972 Apr</t>
  </si>
  <si>
    <t>1972 May</t>
  </si>
  <si>
    <t>1972 Jun</t>
  </si>
  <si>
    <t>1972 Jul</t>
  </si>
  <si>
    <t>1972 Aug</t>
  </si>
  <si>
    <t>1972 Sep</t>
  </si>
  <si>
    <t>1972 Oct</t>
  </si>
  <si>
    <t>1972 Nov</t>
  </si>
  <si>
    <t>1972 Dec</t>
  </si>
  <si>
    <t>1973</t>
  </si>
  <si>
    <t>1973 Jan</t>
  </si>
  <si>
    <t>1973 Feb</t>
  </si>
  <si>
    <t>1973 Mar</t>
  </si>
  <si>
    <t>1973 Apr</t>
  </si>
  <si>
    <t>1973 May</t>
  </si>
  <si>
    <t>1973 Jun</t>
  </si>
  <si>
    <t>1973 Jul</t>
  </si>
  <si>
    <t>1973 Aug</t>
  </si>
  <si>
    <t>1973 Sep</t>
  </si>
  <si>
    <t>1973 Oct</t>
  </si>
  <si>
    <t>1973 Nov</t>
  </si>
  <si>
    <t>1973 Dec</t>
  </si>
  <si>
    <t>1974</t>
  </si>
  <si>
    <t>1974 Jan</t>
  </si>
  <si>
    <t>1974 Feb</t>
  </si>
  <si>
    <t>1974 Mar</t>
  </si>
  <si>
    <t>1974 Apr</t>
  </si>
  <si>
    <t>1974 May</t>
  </si>
  <si>
    <t>1974 Jun</t>
  </si>
  <si>
    <t>1974 Jul</t>
  </si>
  <si>
    <t>1974 Aug</t>
  </si>
  <si>
    <t>1974 Sep</t>
  </si>
  <si>
    <t>1974 Oct</t>
  </si>
  <si>
    <t>1974 Nov</t>
  </si>
  <si>
    <t>1974 Dec</t>
  </si>
  <si>
    <t>1975</t>
  </si>
  <si>
    <t>1975 Jan</t>
  </si>
  <si>
    <t>1975 Feb</t>
  </si>
  <si>
    <t>1975 Mar</t>
  </si>
  <si>
    <t>1975 Apr</t>
  </si>
  <si>
    <t>1975 May</t>
  </si>
  <si>
    <t>1975 Jun</t>
  </si>
  <si>
    <t>1975 Jul</t>
  </si>
  <si>
    <t>1975 Aug</t>
  </si>
  <si>
    <t>1975 Sep</t>
  </si>
  <si>
    <t>1975 Oct</t>
  </si>
  <si>
    <t>1975 Nov</t>
  </si>
  <si>
    <t>1975 Dec</t>
  </si>
  <si>
    <t>1976</t>
  </si>
  <si>
    <t>1976 Jan</t>
  </si>
  <si>
    <t>1976 Feb</t>
  </si>
  <si>
    <t>1976 Mar</t>
  </si>
  <si>
    <t>1976 Apr</t>
  </si>
  <si>
    <t>1976 May</t>
  </si>
  <si>
    <t>1976 Jun</t>
  </si>
  <si>
    <t>1976 Jul</t>
  </si>
  <si>
    <t>1976 Aug</t>
  </si>
  <si>
    <t>1976 Sep</t>
  </si>
  <si>
    <t>1976 Oct</t>
  </si>
  <si>
    <t>1976 Nov</t>
  </si>
  <si>
    <t>1976 Dec</t>
  </si>
  <si>
    <t>1977</t>
  </si>
  <si>
    <t>1977 Jan</t>
  </si>
  <si>
    <t>1977 Feb</t>
  </si>
  <si>
    <t>1977 Mar</t>
  </si>
  <si>
    <t>1977 Apr</t>
  </si>
  <si>
    <t>1977 May</t>
  </si>
  <si>
    <t>1977 Jun</t>
  </si>
  <si>
    <t>1977 Jul</t>
  </si>
  <si>
    <t>1977 Aug</t>
  </si>
  <si>
    <t>1977 Sep</t>
  </si>
  <si>
    <t>1977 Oct</t>
  </si>
  <si>
    <t>1977 Nov</t>
  </si>
  <si>
    <t>1977 Dec</t>
  </si>
  <si>
    <t>1978</t>
  </si>
  <si>
    <t>1978 Jan</t>
  </si>
  <si>
    <t>1978 Feb</t>
  </si>
  <si>
    <t>1978 Mar</t>
  </si>
  <si>
    <t>1978 Apr</t>
  </si>
  <si>
    <t>1978 May</t>
  </si>
  <si>
    <t>1978 Jun</t>
  </si>
  <si>
    <t>1978 Jul</t>
  </si>
  <si>
    <t>1978 Aug</t>
  </si>
  <si>
    <t>1978 Sep</t>
  </si>
  <si>
    <t>1978 Oct</t>
  </si>
  <si>
    <t>1978 Nov</t>
  </si>
  <si>
    <t>1978 Dec</t>
  </si>
  <si>
    <t>1979</t>
  </si>
  <si>
    <t>1979 Jan</t>
  </si>
  <si>
    <t>1979 Feb</t>
  </si>
  <si>
    <t>1979 Mar</t>
  </si>
  <si>
    <t>1979 Apr</t>
  </si>
  <si>
    <t>1979 May</t>
  </si>
  <si>
    <t>1979 Jun</t>
  </si>
  <si>
    <t>1979 Jul</t>
  </si>
  <si>
    <t>1979 Aug</t>
  </si>
  <si>
    <t>1979 Sep</t>
  </si>
  <si>
    <t>1979 Oct</t>
  </si>
  <si>
    <t>1979 Nov</t>
  </si>
  <si>
    <t>1979 Dec</t>
  </si>
  <si>
    <t>1980</t>
  </si>
  <si>
    <t>1980 Jan</t>
  </si>
  <si>
    <t>1980 Feb</t>
  </si>
  <si>
    <t>1980 Mar</t>
  </si>
  <si>
    <t>1980 Apr</t>
  </si>
  <si>
    <t>1980 May</t>
  </si>
  <si>
    <t>1980 Jun</t>
  </si>
  <si>
    <t>1980 Jul</t>
  </si>
  <si>
    <t>1980 Aug</t>
  </si>
  <si>
    <t>1980 Sep</t>
  </si>
  <si>
    <t>1980 Oct</t>
  </si>
  <si>
    <t>1980 Nov</t>
  </si>
  <si>
    <t>1980 Dec</t>
  </si>
  <si>
    <t>1981</t>
  </si>
  <si>
    <t>1981 Jan</t>
  </si>
  <si>
    <t>1981 Feb</t>
  </si>
  <si>
    <t>1981 Mar</t>
  </si>
  <si>
    <t>1981 Apr</t>
  </si>
  <si>
    <t>1981 May</t>
  </si>
  <si>
    <t>1981 Jun</t>
  </si>
  <si>
    <t>1981 Jul</t>
  </si>
  <si>
    <t>1981 Aug</t>
  </si>
  <si>
    <t>1981 Sep</t>
  </si>
  <si>
    <t>1981 Oct</t>
  </si>
  <si>
    <t>1981 Nov</t>
  </si>
  <si>
    <t>1981 Dec</t>
  </si>
  <si>
    <t>1982</t>
  </si>
  <si>
    <t>1982 Jan</t>
  </si>
  <si>
    <t>1982 Feb</t>
  </si>
  <si>
    <t>1982 Mar</t>
  </si>
  <si>
    <t>1982 Apr</t>
  </si>
  <si>
    <t>1982 May</t>
  </si>
  <si>
    <t>1982 Jun</t>
  </si>
  <si>
    <t>1982 Jul</t>
  </si>
  <si>
    <t>1982 Aug</t>
  </si>
  <si>
    <t>1982 Sep</t>
  </si>
  <si>
    <t>1982 Oct</t>
  </si>
  <si>
    <t>1982 Nov</t>
  </si>
  <si>
    <t>1982 Dec</t>
  </si>
  <si>
    <t>1983</t>
  </si>
  <si>
    <t>1983 Jan</t>
  </si>
  <si>
    <t>1983 Feb</t>
  </si>
  <si>
    <t>1983 Mar</t>
  </si>
  <si>
    <t>1983 Apr</t>
  </si>
  <si>
    <t>1983 May</t>
  </si>
  <si>
    <t>1983 Jun</t>
  </si>
  <si>
    <t>1983 Jul</t>
  </si>
  <si>
    <t>1983 Aug</t>
  </si>
  <si>
    <t>1983 Sep</t>
  </si>
  <si>
    <t>1983 Oct</t>
  </si>
  <si>
    <t>1983 Nov</t>
  </si>
  <si>
    <t>1983 Dec</t>
  </si>
  <si>
    <t>1984</t>
  </si>
  <si>
    <t>1984 Jan</t>
  </si>
  <si>
    <t>1984 Feb</t>
  </si>
  <si>
    <t>1984 Mar</t>
  </si>
  <si>
    <t>1984 Apr</t>
  </si>
  <si>
    <t>1984 May</t>
  </si>
  <si>
    <t>1984 Jun</t>
  </si>
  <si>
    <t>1984 Jul</t>
  </si>
  <si>
    <t>1984 Aug</t>
  </si>
  <si>
    <t>1984 Sep</t>
  </si>
  <si>
    <t>1984 Oct</t>
  </si>
  <si>
    <t>1984 Nov</t>
  </si>
  <si>
    <t>1984 Dec</t>
  </si>
  <si>
    <t>1985</t>
  </si>
  <si>
    <t>1985 Jan</t>
  </si>
  <si>
    <t>1985 Feb</t>
  </si>
  <si>
    <t>1985 Mar</t>
  </si>
  <si>
    <t>1985 Apr</t>
  </si>
  <si>
    <t>1985 May</t>
  </si>
  <si>
    <t>1985 Jun</t>
  </si>
  <si>
    <t>1985 Jul</t>
  </si>
  <si>
    <t>1985 Aug</t>
  </si>
  <si>
    <t>1985 Sep</t>
  </si>
  <si>
    <t>1985 Oct</t>
  </si>
  <si>
    <t>1985 Nov</t>
  </si>
  <si>
    <t>1985 Dec</t>
  </si>
  <si>
    <t>1986</t>
  </si>
  <si>
    <t>1986 Jan</t>
  </si>
  <si>
    <t>1986 Feb</t>
  </si>
  <si>
    <t>1986 Mar</t>
  </si>
  <si>
    <t>1986 Apr</t>
  </si>
  <si>
    <t>1986 May</t>
  </si>
  <si>
    <t>1986 Jun</t>
  </si>
  <si>
    <t>1986 Jul</t>
  </si>
  <si>
    <t>1986 Aug</t>
  </si>
  <si>
    <t>1986 Sep</t>
  </si>
  <si>
    <t>1986 Oct</t>
  </si>
  <si>
    <t>1986 Nov</t>
  </si>
  <si>
    <t>1986 Dec</t>
  </si>
  <si>
    <t>1987</t>
  </si>
  <si>
    <t>1987 Jan</t>
  </si>
  <si>
    <t>1987 Feb</t>
  </si>
  <si>
    <t>1987 Mar</t>
  </si>
  <si>
    <t>1987 Apr</t>
  </si>
  <si>
    <t>1987 May</t>
  </si>
  <si>
    <t>1987 Jun</t>
  </si>
  <si>
    <t>1987 Jul</t>
  </si>
  <si>
    <t>1987 Aug</t>
  </si>
  <si>
    <t>1987 Sep</t>
  </si>
  <si>
    <t>1987 Oct</t>
  </si>
  <si>
    <t>1987 Nov</t>
  </si>
  <si>
    <t>1987 Dec</t>
  </si>
  <si>
    <t>1988</t>
  </si>
  <si>
    <t>1988 Jan</t>
  </si>
  <si>
    <t>1988 Feb</t>
  </si>
  <si>
    <t>1988 Mar</t>
  </si>
  <si>
    <t>1988 Apr</t>
  </si>
  <si>
    <t>1988 May</t>
  </si>
  <si>
    <t>1988 Jun</t>
  </si>
  <si>
    <t>1988 Jul</t>
  </si>
  <si>
    <t>1988 Aug</t>
  </si>
  <si>
    <t>1988 Sep</t>
  </si>
  <si>
    <t>1988 Oct</t>
  </si>
  <si>
    <t>1988 Nov</t>
  </si>
  <si>
    <t>1988 Dec</t>
  </si>
  <si>
    <t>1989</t>
  </si>
  <si>
    <t>1989 Jan</t>
  </si>
  <si>
    <t>1989 Feb</t>
  </si>
  <si>
    <t>1989 Mar</t>
  </si>
  <si>
    <t>1989 Apr</t>
  </si>
  <si>
    <t>1989 May</t>
  </si>
  <si>
    <t>1989 Jun</t>
  </si>
  <si>
    <t>1989 Jul</t>
  </si>
  <si>
    <t>1989 Aug</t>
  </si>
  <si>
    <t>1989 Sep</t>
  </si>
  <si>
    <t>1989 Oct</t>
  </si>
  <si>
    <t>1989 Nov</t>
  </si>
  <si>
    <t>1989 Dec</t>
  </si>
  <si>
    <t>1990</t>
  </si>
  <si>
    <t>1990 Jan</t>
  </si>
  <si>
    <t>1990 Feb</t>
  </si>
  <si>
    <t>1990 Mar</t>
  </si>
  <si>
    <t>1990 Apr</t>
  </si>
  <si>
    <t>1990 May</t>
  </si>
  <si>
    <t>1990 Jun</t>
  </si>
  <si>
    <t>1990 Jul</t>
  </si>
  <si>
    <t>1990 Aug</t>
  </si>
  <si>
    <t>1990 Sep</t>
  </si>
  <si>
    <t>1990 Oct</t>
  </si>
  <si>
    <t>1990 Nov</t>
  </si>
  <si>
    <t>1990 Dec</t>
  </si>
  <si>
    <t>1991</t>
  </si>
  <si>
    <t>1991 Jan</t>
  </si>
  <si>
    <t>1991 Feb</t>
  </si>
  <si>
    <t>1991 Mar</t>
  </si>
  <si>
    <t>1991 Apr</t>
  </si>
  <si>
    <t>1991 May</t>
  </si>
  <si>
    <t>1991 Jun</t>
  </si>
  <si>
    <t>1991 Jul</t>
  </si>
  <si>
    <t>1991 Aug</t>
  </si>
  <si>
    <t>1991 Sep</t>
  </si>
  <si>
    <t>1991 Oct</t>
  </si>
  <si>
    <t>1991 Nov</t>
  </si>
  <si>
    <t>1991 Dec</t>
  </si>
  <si>
    <t>1992</t>
  </si>
  <si>
    <t>1992 Jan</t>
  </si>
  <si>
    <t>1992 Feb</t>
  </si>
  <si>
    <t>1992 Mar</t>
  </si>
  <si>
    <t>1992 Apr</t>
  </si>
  <si>
    <t>1992 May</t>
  </si>
  <si>
    <t>1992 Jun</t>
  </si>
  <si>
    <t>1992 Jul</t>
  </si>
  <si>
    <t>1992 Aug</t>
  </si>
  <si>
    <t>1992 Sep</t>
  </si>
  <si>
    <t>1992 Oct</t>
  </si>
  <si>
    <t>1992 Nov</t>
  </si>
  <si>
    <t>1992 Dec</t>
  </si>
  <si>
    <t>1993</t>
  </si>
  <si>
    <t>1993 Jan</t>
  </si>
  <si>
    <t>1993 Feb</t>
  </si>
  <si>
    <t>1993 Mar</t>
  </si>
  <si>
    <t>1993 Apr</t>
  </si>
  <si>
    <t>1993 May</t>
  </si>
  <si>
    <t>1993 Jun</t>
  </si>
  <si>
    <t>1993 Jul</t>
  </si>
  <si>
    <t>1993 Aug</t>
  </si>
  <si>
    <t>1993 Sep</t>
  </si>
  <si>
    <t>1993 Oct</t>
  </si>
  <si>
    <t>1993 Nov</t>
  </si>
  <si>
    <t>1993 Dec</t>
  </si>
  <si>
    <t>1994</t>
  </si>
  <si>
    <t>1994 Jan</t>
  </si>
  <si>
    <t>1994 Feb</t>
  </si>
  <si>
    <t>1994 Mar</t>
  </si>
  <si>
    <t>1994 Apr</t>
  </si>
  <si>
    <t>1994 May</t>
  </si>
  <si>
    <t>1994 Jun</t>
  </si>
  <si>
    <t>1994 Jul</t>
  </si>
  <si>
    <t>1994 Aug</t>
  </si>
  <si>
    <t>1994 Sep</t>
  </si>
  <si>
    <t>1994 Oct</t>
  </si>
  <si>
    <t>1994 Nov</t>
  </si>
  <si>
    <t>1994 Dec</t>
  </si>
  <si>
    <t>1995</t>
  </si>
  <si>
    <t>1995 Jan</t>
  </si>
  <si>
    <t>1995 Feb</t>
  </si>
  <si>
    <t>1995 Mar</t>
  </si>
  <si>
    <t>1995 Apr</t>
  </si>
  <si>
    <t>1995 May</t>
  </si>
  <si>
    <t>1995 Jun</t>
  </si>
  <si>
    <t>1995 Jul</t>
  </si>
  <si>
    <t>1995 Aug</t>
  </si>
  <si>
    <t>1995 Sep</t>
  </si>
  <si>
    <t>1995 Oct</t>
  </si>
  <si>
    <t>1995 Nov</t>
  </si>
  <si>
    <t>1995 Dec</t>
  </si>
  <si>
    <t>1996</t>
  </si>
  <si>
    <t>1996 Jan</t>
  </si>
  <si>
    <t>1996 Feb</t>
  </si>
  <si>
    <t>1996 Mar</t>
  </si>
  <si>
    <t>1996 Apr</t>
  </si>
  <si>
    <t>1996 May</t>
  </si>
  <si>
    <t>1996 Jun</t>
  </si>
  <si>
    <t>1996 Jul</t>
  </si>
  <si>
    <t>1996 Aug</t>
  </si>
  <si>
    <t>1996 Sep</t>
  </si>
  <si>
    <t>1996 Oct</t>
  </si>
  <si>
    <t>1996 Nov</t>
  </si>
  <si>
    <t>1996 Dec</t>
  </si>
  <si>
    <t>1997</t>
  </si>
  <si>
    <t>1997 Jan</t>
  </si>
  <si>
    <t>1997 Feb</t>
  </si>
  <si>
    <t>1997 Mar</t>
  </si>
  <si>
    <t>1997 Apr</t>
  </si>
  <si>
    <t>1997 May</t>
  </si>
  <si>
    <t>1997 Jun</t>
  </si>
  <si>
    <t>1997 Jul</t>
  </si>
  <si>
    <t>1997 Aug</t>
  </si>
  <si>
    <t>1997 Sep</t>
  </si>
  <si>
    <t>1997 Oct</t>
  </si>
  <si>
    <t>1997 Nov</t>
  </si>
  <si>
    <t>1997 Dec</t>
  </si>
  <si>
    <t>1998</t>
  </si>
  <si>
    <t>1998 Jan</t>
  </si>
  <si>
    <t>1998 Feb</t>
  </si>
  <si>
    <t>1998 Mar</t>
  </si>
  <si>
    <t>1998 Apr</t>
  </si>
  <si>
    <t>1998 May</t>
  </si>
  <si>
    <t>1998 Jun</t>
  </si>
  <si>
    <t>1998 Jul</t>
  </si>
  <si>
    <t>1998 Aug</t>
  </si>
  <si>
    <t>1998 Sep</t>
  </si>
  <si>
    <t>1998 Oct</t>
  </si>
  <si>
    <t>1998 Nov</t>
  </si>
  <si>
    <t>1998 Dec</t>
  </si>
  <si>
    <t>1999</t>
  </si>
  <si>
    <t>1999 Jan</t>
  </si>
  <si>
    <t>1999 Feb</t>
  </si>
  <si>
    <t>1999 Mar</t>
  </si>
  <si>
    <t>1999 Apr</t>
  </si>
  <si>
    <t>1999 May</t>
  </si>
  <si>
    <t>1999 Jun</t>
  </si>
  <si>
    <t>1999 Jul</t>
  </si>
  <si>
    <t>1999 Aug</t>
  </si>
  <si>
    <t>1999 Sep</t>
  </si>
  <si>
    <t>1999 Oct</t>
  </si>
  <si>
    <t>1999 Nov</t>
  </si>
  <si>
    <t>1999 Dec</t>
  </si>
  <si>
    <t>2000</t>
  </si>
  <si>
    <t>2000 Jan</t>
  </si>
  <si>
    <t>2000 Feb</t>
  </si>
  <si>
    <t>2000 Mar</t>
  </si>
  <si>
    <t>2000 Apr</t>
  </si>
  <si>
    <t>2000 May</t>
  </si>
  <si>
    <t>2000 Jun</t>
  </si>
  <si>
    <t>2000 Jul</t>
  </si>
  <si>
    <t>2000 Aug</t>
  </si>
  <si>
    <t>2000 Sep</t>
  </si>
  <si>
    <t>2000 Oct</t>
  </si>
  <si>
    <t>2000 Nov</t>
  </si>
  <si>
    <t>2000 Dec</t>
  </si>
  <si>
    <t>2001</t>
  </si>
  <si>
    <t>2001 Jan</t>
  </si>
  <si>
    <t>2001 Feb</t>
  </si>
  <si>
    <t>2001 Mar</t>
  </si>
  <si>
    <t>2001 Apr</t>
  </si>
  <si>
    <t>2001 May</t>
  </si>
  <si>
    <t>2001 Jun</t>
  </si>
  <si>
    <t>2001 Jul</t>
  </si>
  <si>
    <t>2001 Aug</t>
  </si>
  <si>
    <t>2001 Sep</t>
  </si>
  <si>
    <t>2001 Oct</t>
  </si>
  <si>
    <t>2001 Nov</t>
  </si>
  <si>
    <t>2001 Dec</t>
  </si>
  <si>
    <t>2002</t>
  </si>
  <si>
    <t>2002 Jan</t>
  </si>
  <si>
    <t>2002 Feb</t>
  </si>
  <si>
    <t>2002 Mar</t>
  </si>
  <si>
    <t>2002 Apr</t>
  </si>
  <si>
    <t>2002 May</t>
  </si>
  <si>
    <t>2002 Jun</t>
  </si>
  <si>
    <t>2002 Jul</t>
  </si>
  <si>
    <t>2002 Aug</t>
  </si>
  <si>
    <t>2002 Sep</t>
  </si>
  <si>
    <t>2002 Oct</t>
  </si>
  <si>
    <t>2002 Nov</t>
  </si>
  <si>
    <t>2002 Dec</t>
  </si>
  <si>
    <t>2003</t>
  </si>
  <si>
    <t>2003 Jan</t>
  </si>
  <si>
    <t>2003 Feb</t>
  </si>
  <si>
    <t>2003 Mar</t>
  </si>
  <si>
    <t>2003 Apr</t>
  </si>
  <si>
    <t>2003 May</t>
  </si>
  <si>
    <t>2003 Jun</t>
  </si>
  <si>
    <t>2003 Jul</t>
  </si>
  <si>
    <t>2003 Aug</t>
  </si>
  <si>
    <t>2003 Sep</t>
  </si>
  <si>
    <t>2003 Oct</t>
  </si>
  <si>
    <t>2003 Nov</t>
  </si>
  <si>
    <t>2003 Dec</t>
  </si>
  <si>
    <t>2004</t>
  </si>
  <si>
    <t>2004 Jan</t>
  </si>
  <si>
    <t>2004 Feb</t>
  </si>
  <si>
    <t>2004 Mar</t>
  </si>
  <si>
    <t>2004 Apr</t>
  </si>
  <si>
    <t>2004 May</t>
  </si>
  <si>
    <t>2004 Jun</t>
  </si>
  <si>
    <t>2004 Jul</t>
  </si>
  <si>
    <t>2004 Aug</t>
  </si>
  <si>
    <t>2004 Sep</t>
  </si>
  <si>
    <t>2004 Oct</t>
  </si>
  <si>
    <t>2004 Nov</t>
  </si>
  <si>
    <t>2004 Dec</t>
  </si>
  <si>
    <t>2005</t>
  </si>
  <si>
    <t>2005 Jan</t>
  </si>
  <si>
    <t>2005 Feb</t>
  </si>
  <si>
    <t>2005 Mar</t>
  </si>
  <si>
    <t>2005 Apr</t>
  </si>
  <si>
    <t>2005 May</t>
  </si>
  <si>
    <t>2005 Jun</t>
  </si>
  <si>
    <t>2005 Jul</t>
  </si>
  <si>
    <t>2005 Aug</t>
  </si>
  <si>
    <t>2005 Sep</t>
  </si>
  <si>
    <t>2005 Oct</t>
  </si>
  <si>
    <t>2005 Nov</t>
  </si>
  <si>
    <t>2005 Dec</t>
  </si>
  <si>
    <t>2006</t>
  </si>
  <si>
    <t>2006 Jan</t>
  </si>
  <si>
    <t>2006 Feb</t>
  </si>
  <si>
    <t>2006 Mar</t>
  </si>
  <si>
    <t>2006 Apr</t>
  </si>
  <si>
    <t>2006 May</t>
  </si>
  <si>
    <t>2006 Jun</t>
  </si>
  <si>
    <t>2006 Jul</t>
  </si>
  <si>
    <t>2006 Aug</t>
  </si>
  <si>
    <t>2006 Sep</t>
  </si>
  <si>
    <t>2006 Oct</t>
  </si>
  <si>
    <t>2006 Nov</t>
  </si>
  <si>
    <t>2006 Dec</t>
  </si>
  <si>
    <t>2007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</si>
  <si>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</si>
  <si>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</si>
  <si>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</si>
  <si>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</si>
  <si>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</si>
  <si>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</si>
  <si>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</si>
  <si>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</si>
  <si>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</si>
  <si>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2007 Oct</t>
  </si>
  <si>
    <t>2007 Nov</t>
  </si>
  <si>
    <t>2007 Dec</t>
  </si>
  <si>
    <t>2008</t>
  </si>
  <si>
    <t>2008 Jan</t>
  </si>
  <si>
    <t>2008 Feb</t>
  </si>
  <si>
    <t>2008 Mar</t>
  </si>
  <si>
    <t>2008 Apr</t>
  </si>
  <si>
    <t>2008 May</t>
  </si>
  <si>
    <t>2008 Jun</t>
  </si>
  <si>
    <t>2008 Jul</t>
  </si>
  <si>
    <t>2008 Aug</t>
  </si>
  <si>
    <t>2008 Sep</t>
  </si>
  <si>
    <t>2008 Oct</t>
  </si>
  <si>
    <t>2008 Nov</t>
  </si>
  <si>
    <t>2008 Dec</t>
  </si>
  <si>
    <t>2009</t>
  </si>
  <si>
    <t>2009 Jan</t>
  </si>
  <si>
    <t>2009 Feb</t>
  </si>
  <si>
    <t>2009 Mar</t>
  </si>
  <si>
    <t>2009 Apr</t>
  </si>
  <si>
    <t>2009 May</t>
  </si>
  <si>
    <t>2009 Jun</t>
  </si>
  <si>
    <t>2009 Jul</t>
  </si>
  <si>
    <t>2009 Aug</t>
  </si>
  <si>
    <t>2009 Sep</t>
  </si>
  <si>
    <t>2009 Oct</t>
  </si>
  <si>
    <t>2009 Nov</t>
  </si>
  <si>
    <t>2009 Dec</t>
  </si>
  <si>
    <t>2010</t>
  </si>
  <si>
    <t>2010 Jan</t>
  </si>
  <si>
    <t>2010 Feb</t>
  </si>
  <si>
    <t>2010 Mar</t>
  </si>
  <si>
    <t>2010 Apr</t>
  </si>
  <si>
    <t>2010 May</t>
  </si>
  <si>
    <t>2010 Jun</t>
  </si>
  <si>
    <t>2010 Jul</t>
  </si>
  <si>
    <t>2010 Aug</t>
  </si>
  <si>
    <t>2010 Sep</t>
  </si>
  <si>
    <t>2010 Oct</t>
  </si>
  <si>
    <t>2010 Nov</t>
  </si>
  <si>
    <t>2010 Dec</t>
  </si>
  <si>
    <t>2011</t>
  </si>
  <si>
    <t>2011 Jan</t>
  </si>
  <si>
    <t>2011 Feb</t>
  </si>
  <si>
    <t>2011 Mar</t>
  </si>
  <si>
    <t>2011 Apr</t>
  </si>
  <si>
    <t>2011 May</t>
  </si>
  <si>
    <t>2011 Jun</t>
  </si>
  <si>
    <t>2011 Jul</t>
  </si>
  <si>
    <t>2011 Aug</t>
  </si>
  <si>
    <t>2011 Sep</t>
  </si>
  <si>
    <t>2011 Oct</t>
  </si>
  <si>
    <t>2011 Nov</t>
  </si>
  <si>
    <t>2011 Dec</t>
  </si>
  <si>
    <t>2012</t>
  </si>
  <si>
    <t>2012 Jan</t>
  </si>
  <si>
    <t>2012 Feb</t>
  </si>
  <si>
    <t>2012 Mar</t>
  </si>
  <si>
    <t>2012 Apr</t>
  </si>
  <si>
    <t>2012 May</t>
  </si>
  <si>
    <t>2012 Jun</t>
  </si>
  <si>
    <t>2012 Jul</t>
  </si>
  <si>
    <t>2012 Aug</t>
  </si>
  <si>
    <t>2012 Sep</t>
  </si>
  <si>
    <t>2012 Oct</t>
  </si>
  <si>
    <t>2012 Nov</t>
  </si>
  <si>
    <t>2012 Dec</t>
  </si>
  <si>
    <t>2013</t>
  </si>
  <si>
    <t>2013 Jan</t>
  </si>
  <si>
    <t>2013 Feb</t>
  </si>
  <si>
    <t>2013 Mar</t>
  </si>
  <si>
    <t>2013 Apr</t>
  </si>
  <si>
    <t>2013 May</t>
  </si>
  <si>
    <t>2013 Jun</t>
  </si>
  <si>
    <t>2013 Jul</t>
  </si>
  <si>
    <t>2013 Aug</t>
  </si>
  <si>
    <t>2013 Sep</t>
  </si>
  <si>
    <t>2013 Oct</t>
  </si>
  <si>
    <t>2013 Nov</t>
  </si>
  <si>
    <t>2013 Dec</t>
  </si>
  <si>
    <t>2014</t>
  </si>
  <si>
    <t>2014 Jan</t>
  </si>
  <si>
    <t>2014 Feb</t>
  </si>
  <si>
    <t>2014 Mar</t>
  </si>
  <si>
    <t>2014 Apr</t>
  </si>
  <si>
    <t>2014 May</t>
  </si>
  <si>
    <t>2014 Jun</t>
  </si>
  <si>
    <t>2014 Jul</t>
  </si>
  <si>
    <t>2014 Aug</t>
  </si>
  <si>
    <t>2014 Sep</t>
  </si>
  <si>
    <t>2014 Oct</t>
  </si>
  <si>
    <t>2014 Nov</t>
  </si>
  <si>
    <t>2014 Dec</t>
  </si>
  <si>
    <t>2015</t>
  </si>
  <si>
    <t>2015 Jan</t>
  </si>
  <si>
    <t>2015 Feb</t>
  </si>
  <si>
    <t>2015 Mar</t>
  </si>
  <si>
    <t>2015 Apr</t>
  </si>
  <si>
    <t>2015 May</t>
  </si>
  <si>
    <t>2015 Jun</t>
  </si>
  <si>
    <t>2015 Jul</t>
  </si>
  <si>
    <t>2015 Aug</t>
  </si>
  <si>
    <t>2015 Sep</t>
  </si>
  <si>
    <t>2015 Oct</t>
  </si>
  <si>
    <t>2015 Nov</t>
  </si>
  <si>
    <t>2015 Dec</t>
  </si>
  <si>
    <t>2016</t>
  </si>
  <si>
    <t>2016 Jan</t>
  </si>
  <si>
    <t>1939-M01</t>
  </si>
  <si>
    <t>1939-M02</t>
  </si>
  <si>
    <t>1939-M03</t>
  </si>
  <si>
    <t>1939-M04</t>
  </si>
  <si>
    <t>1939-M05</t>
  </si>
  <si>
    <t>1939-M06</t>
  </si>
  <si>
    <t>1939-M07</t>
  </si>
  <si>
    <t>1939-M08</t>
  </si>
  <si>
    <t>1939-M09</t>
  </si>
  <si>
    <t>1939-M10</t>
  </si>
  <si>
    <t>1939-M11</t>
  </si>
  <si>
    <t>1939-M12</t>
  </si>
  <si>
    <t>1940-M01</t>
  </si>
  <si>
    <t>1940-M02</t>
  </si>
  <si>
    <t>1940-M03</t>
  </si>
  <si>
    <t>1940-M04</t>
  </si>
  <si>
    <t>1940-M05</t>
  </si>
  <si>
    <t>1940-M06</t>
  </si>
  <si>
    <t>1940-M07</t>
  </si>
  <si>
    <t>1940-M08</t>
  </si>
  <si>
    <t>1940-M09</t>
  </si>
  <si>
    <t>1940-M10</t>
  </si>
  <si>
    <t>1940-M11</t>
  </si>
  <si>
    <t>1940-M12</t>
  </si>
  <si>
    <t>1941-M01</t>
  </si>
  <si>
    <t>1941-M02</t>
  </si>
  <si>
    <t>1941-M03</t>
  </si>
  <si>
    <t>1941-M04</t>
  </si>
  <si>
    <t>1941-M05</t>
  </si>
  <si>
    <t>1941-M06</t>
  </si>
  <si>
    <t>1941-M07</t>
  </si>
  <si>
    <t>1941-M08</t>
  </si>
  <si>
    <t>1941-M09</t>
  </si>
  <si>
    <t>1941-M10</t>
  </si>
  <si>
    <t>1941-M11</t>
  </si>
  <si>
    <t>1941-M12</t>
  </si>
  <si>
    <t>1942-M01</t>
  </si>
  <si>
    <t>1942-M02</t>
  </si>
  <si>
    <t>1942-M03</t>
  </si>
  <si>
    <t>1942-M04</t>
  </si>
  <si>
    <t>1942-M05</t>
  </si>
  <si>
    <t>1942-M06</t>
  </si>
  <si>
    <t>1942-M07</t>
  </si>
  <si>
    <t>1942-M08</t>
  </si>
  <si>
    <t>1942-M09</t>
  </si>
  <si>
    <t>1942-M10</t>
  </si>
  <si>
    <t>1942-M11</t>
  </si>
  <si>
    <t>1942-M12</t>
  </si>
  <si>
    <t>1943-M01</t>
  </si>
  <si>
    <t>1943-M02</t>
  </si>
  <si>
    <t>1943-M03</t>
  </si>
  <si>
    <t>1943-M04</t>
  </si>
  <si>
    <t>1943-M05</t>
  </si>
  <si>
    <t>1943-M06</t>
  </si>
  <si>
    <t>1943-M07</t>
  </si>
  <si>
    <t>1943-M08</t>
  </si>
  <si>
    <t>1943-M09</t>
  </si>
  <si>
    <t>1943-M10</t>
  </si>
  <si>
    <t>1943-M11</t>
  </si>
  <si>
    <t>1943-M12</t>
  </si>
  <si>
    <t>1944-M01</t>
  </si>
  <si>
    <t>1944-M02</t>
  </si>
  <si>
    <t>1944-M03</t>
  </si>
  <si>
    <t>1944-M04</t>
  </si>
  <si>
    <t>1944-M05</t>
  </si>
  <si>
    <t>1944-M06</t>
  </si>
  <si>
    <t>1944-M07</t>
  </si>
  <si>
    <t>1944-M08</t>
  </si>
  <si>
    <t>1944-M09</t>
  </si>
  <si>
    <t>1944-M10</t>
  </si>
  <si>
    <t>1944-M11</t>
  </si>
  <si>
    <t>1944-M12</t>
  </si>
  <si>
    <t>1945-M01</t>
  </si>
  <si>
    <t>1945-M02</t>
  </si>
  <si>
    <t>1945-M03</t>
  </si>
  <si>
    <t>1945-M04</t>
  </si>
  <si>
    <t>1945-M05</t>
  </si>
  <si>
    <t>1945-M06</t>
  </si>
  <si>
    <t>1945-M07</t>
  </si>
  <si>
    <t>1945-M08</t>
  </si>
  <si>
    <t>1945-M09</t>
  </si>
  <si>
    <t>1945-M10</t>
  </si>
  <si>
    <t>1945-M11</t>
  </si>
  <si>
    <t>1945-M12</t>
  </si>
  <si>
    <t>1946-M01</t>
  </si>
  <si>
    <t>1946-M02</t>
  </si>
  <si>
    <t>1946-M03</t>
  </si>
  <si>
    <t>1946-M04</t>
  </si>
  <si>
    <t>1946-M05</t>
  </si>
  <si>
    <t>1946-M06</t>
  </si>
  <si>
    <t>1946-M07</t>
  </si>
  <si>
    <t>1946-M08</t>
  </si>
  <si>
    <t>1946-M09</t>
  </si>
  <si>
    <t>1946-M10</t>
  </si>
  <si>
    <t>1946-M11</t>
  </si>
  <si>
    <t>1946-M12</t>
  </si>
  <si>
    <t>1947-M01</t>
  </si>
  <si>
    <t>1947-M02</t>
  </si>
  <si>
    <t>1947-M03</t>
  </si>
  <si>
    <t>1947-M04</t>
  </si>
  <si>
    <t>1947-M05</t>
  </si>
  <si>
    <t>1947-M06</t>
  </si>
  <si>
    <t>1947-M07</t>
  </si>
  <si>
    <t>1947-M08</t>
  </si>
  <si>
    <t>1947-M09</t>
  </si>
  <si>
    <t>1947-M10</t>
  </si>
  <si>
    <t>1947-M11</t>
  </si>
  <si>
    <t>1947-M12</t>
  </si>
  <si>
    <t>1948-M01</t>
  </si>
  <si>
    <t>1948-M02</t>
  </si>
  <si>
    <t>1948-M03</t>
  </si>
  <si>
    <t>1948-M04</t>
  </si>
  <si>
    <t>1948-M05</t>
  </si>
  <si>
    <t>1948-M06</t>
  </si>
  <si>
    <t>1948-M07</t>
  </si>
  <si>
    <t>1948-M08</t>
  </si>
  <si>
    <t>1948-M09</t>
  </si>
  <si>
    <t>1948-M10</t>
  </si>
  <si>
    <t>1948-M11</t>
  </si>
  <si>
    <t>1948-M12</t>
  </si>
  <si>
    <t>1949-M01</t>
  </si>
  <si>
    <t>1949-M02</t>
  </si>
  <si>
    <t>1949-M03</t>
  </si>
  <si>
    <t>1949-M04</t>
  </si>
  <si>
    <t>1949-M05</t>
  </si>
  <si>
    <t>1949-M06</t>
  </si>
  <si>
    <t>1949-M07</t>
  </si>
  <si>
    <t>1949-M08</t>
  </si>
  <si>
    <t>1949-M09</t>
  </si>
  <si>
    <t>1949-M10</t>
  </si>
  <si>
    <t>1949-M11</t>
  </si>
  <si>
    <t>1949-M12</t>
  </si>
  <si>
    <t>1950-M01</t>
  </si>
  <si>
    <t>1950-M02</t>
  </si>
  <si>
    <t>1950-M03</t>
  </si>
  <si>
    <t>1950-M04</t>
  </si>
  <si>
    <t>1950-M05</t>
  </si>
  <si>
    <t>1950-M06</t>
  </si>
  <si>
    <t>1950-M07</t>
  </si>
  <si>
    <t>1950-M08</t>
  </si>
  <si>
    <t>1950-M09</t>
  </si>
  <si>
    <t>1950-M10</t>
  </si>
  <si>
    <t>1950-M11</t>
  </si>
  <si>
    <t>1950-M12</t>
  </si>
  <si>
    <t>1951-M01</t>
  </si>
  <si>
    <t>1951-M02</t>
  </si>
  <si>
    <t>1951-M03</t>
  </si>
  <si>
    <t>1951-M04</t>
  </si>
  <si>
    <t>1951-M05</t>
  </si>
  <si>
    <t>1951-M06</t>
  </si>
  <si>
    <t>1951-M07</t>
  </si>
  <si>
    <t>1951-M08</t>
  </si>
  <si>
    <t>1951-M09</t>
  </si>
  <si>
    <t>1951-M10</t>
  </si>
  <si>
    <t>1951-M11</t>
  </si>
  <si>
    <t>1951-M12</t>
  </si>
  <si>
    <t>1952-M01</t>
  </si>
  <si>
    <t>1952-M02</t>
  </si>
  <si>
    <t>1952-M03</t>
  </si>
  <si>
    <t>1952-M04</t>
  </si>
  <si>
    <t>1952-M05</t>
  </si>
  <si>
    <t>1952-M06</t>
  </si>
  <si>
    <t>1952-M07</t>
  </si>
  <si>
    <t>1952-M08</t>
  </si>
  <si>
    <t>1952-M09</t>
  </si>
  <si>
    <t>1952-M10</t>
  </si>
  <si>
    <t>1952-M11</t>
  </si>
  <si>
    <t>1952-M12</t>
  </si>
  <si>
    <t>1953-M01</t>
  </si>
  <si>
    <t>1953-M02</t>
  </si>
  <si>
    <t>1953-M03</t>
  </si>
  <si>
    <t>1953-M04</t>
  </si>
  <si>
    <t>1953-M05</t>
  </si>
  <si>
    <t>1953-M06</t>
  </si>
  <si>
    <t>1953-M07</t>
  </si>
  <si>
    <t>1953-M08</t>
  </si>
  <si>
    <t>1953-M09</t>
  </si>
  <si>
    <t>1953-M10</t>
  </si>
  <si>
    <t>1953-M11</t>
  </si>
  <si>
    <t>1953-M12</t>
  </si>
  <si>
    <t>1954-M01</t>
  </si>
  <si>
    <t>1954-M02</t>
  </si>
  <si>
    <t>1954-M03</t>
  </si>
  <si>
    <t>1954-M04</t>
  </si>
  <si>
    <t>1954-M05</t>
  </si>
  <si>
    <t>1954-M06</t>
  </si>
  <si>
    <t>1954-M07</t>
  </si>
  <si>
    <t>1954-M08</t>
  </si>
  <si>
    <t>1954-M09</t>
  </si>
  <si>
    <t>1954-M10</t>
  </si>
  <si>
    <t>1954-M11</t>
  </si>
  <si>
    <t>1954-M12</t>
  </si>
  <si>
    <t>1955-M01</t>
  </si>
  <si>
    <t>1955-M02</t>
  </si>
  <si>
    <t>1955-M03</t>
  </si>
  <si>
    <t>1955-M04</t>
  </si>
  <si>
    <t>1955-M05</t>
  </si>
  <si>
    <t>1955-M06</t>
  </si>
  <si>
    <t>1955-M07</t>
  </si>
  <si>
    <t>1955-M08</t>
  </si>
  <si>
    <t>1955-M09</t>
  </si>
  <si>
    <t>1955-M10</t>
  </si>
  <si>
    <t>1955-M11</t>
  </si>
  <si>
    <t>1955-M12</t>
  </si>
  <si>
    <t>1956-M01</t>
  </si>
  <si>
    <t>1956-M02</t>
  </si>
  <si>
    <t>1956-M03</t>
  </si>
  <si>
    <t>1956-M04</t>
  </si>
  <si>
    <t>1956-M05</t>
  </si>
  <si>
    <t>1956-M06</t>
  </si>
  <si>
    <t>1956-M07</t>
  </si>
  <si>
    <t>1956-M08</t>
  </si>
  <si>
    <t>1956-M09</t>
  </si>
  <si>
    <t>1956-M10</t>
  </si>
  <si>
    <t>1956-M11</t>
  </si>
  <si>
    <t>1956-M12</t>
  </si>
  <si>
    <t>1957-M01</t>
  </si>
  <si>
    <t>1957-M02</t>
  </si>
  <si>
    <t>1957-M03</t>
  </si>
  <si>
    <t>1957-M04</t>
  </si>
  <si>
    <t>1957-M05</t>
  </si>
  <si>
    <t>1957-M06</t>
  </si>
  <si>
    <t>1957-M07</t>
  </si>
  <si>
    <t>1957-M08</t>
  </si>
  <si>
    <t>1957-M09</t>
  </si>
  <si>
    <t>1957-M10</t>
  </si>
  <si>
    <t>1957-M11</t>
  </si>
  <si>
    <t>1957-M12</t>
  </si>
  <si>
    <t>1958-M01</t>
  </si>
  <si>
    <t>1958-M02</t>
  </si>
  <si>
    <t>1958-M03</t>
  </si>
  <si>
    <t>1958-M04</t>
  </si>
  <si>
    <t>1958-M05</t>
  </si>
  <si>
    <t>1958-M06</t>
  </si>
  <si>
    <t>1958-M07</t>
  </si>
  <si>
    <t>1958-M08</t>
  </si>
  <si>
    <t>1958-M09</t>
  </si>
  <si>
    <t>1958-M10</t>
  </si>
  <si>
    <t>1958-M11</t>
  </si>
  <si>
    <t>1958-M12</t>
  </si>
  <si>
    <t>1959-M01</t>
  </si>
  <si>
    <t>1959-M02</t>
  </si>
  <si>
    <t>1959-M03</t>
  </si>
  <si>
    <t>1959-M04</t>
  </si>
  <si>
    <t>1959-M05</t>
  </si>
  <si>
    <t>1959-M06</t>
  </si>
  <si>
    <t>1959-M07</t>
  </si>
  <si>
    <t>1959-M08</t>
  </si>
  <si>
    <t>1959-M09</t>
  </si>
  <si>
    <t>1959-M10</t>
  </si>
  <si>
    <t>1959-M11</t>
  </si>
  <si>
    <t>1959-M12</t>
  </si>
  <si>
    <t>1960-M01</t>
  </si>
  <si>
    <t>1960-M02</t>
  </si>
  <si>
    <t>1960-M03</t>
  </si>
  <si>
    <t>1960-M04</t>
  </si>
  <si>
    <t>1960-M05</t>
  </si>
  <si>
    <t>1960-M06</t>
  </si>
  <si>
    <t>1960-M07</t>
  </si>
  <si>
    <t>1960-M08</t>
  </si>
  <si>
    <t>1960-M09</t>
  </si>
  <si>
    <t>1960-M10</t>
  </si>
  <si>
    <t>1960-M11</t>
  </si>
  <si>
    <t>1960-M12</t>
  </si>
  <si>
    <t>1961-M01</t>
  </si>
  <si>
    <t>1961-M02</t>
  </si>
  <si>
    <t>1961-M03</t>
  </si>
  <si>
    <t>1961-M04</t>
  </si>
  <si>
    <t>1961-M05</t>
  </si>
  <si>
    <t>1961-M06</t>
  </si>
  <si>
    <t>1961-M07</t>
  </si>
  <si>
    <t>1961-M08</t>
  </si>
  <si>
    <t>1961-M09</t>
  </si>
  <si>
    <t>1961-M10</t>
  </si>
  <si>
    <t>1961-M11</t>
  </si>
  <si>
    <t>1961-M12</t>
  </si>
  <si>
    <t>1962-M01</t>
  </si>
  <si>
    <t>1962-M02</t>
  </si>
  <si>
    <t>1962-M03</t>
  </si>
  <si>
    <t>1962-M04</t>
  </si>
  <si>
    <t>1962-M05</t>
  </si>
  <si>
    <t>1962-M06</t>
  </si>
  <si>
    <t>1962-M07</t>
  </si>
  <si>
    <t>1962-M08</t>
  </si>
  <si>
    <t>1962-M09</t>
  </si>
  <si>
    <t>1962-M10</t>
  </si>
  <si>
    <t>1962-M11</t>
  </si>
  <si>
    <t>1962-M12</t>
  </si>
  <si>
    <t>1963-M01</t>
  </si>
  <si>
    <t>1963-M02</t>
  </si>
  <si>
    <t>1963-M03</t>
  </si>
  <si>
    <t>1963-M04</t>
  </si>
  <si>
    <t>1963-M05</t>
  </si>
  <si>
    <t>1963-M06</t>
  </si>
  <si>
    <t>1963-M07</t>
  </si>
  <si>
    <t>1963-M08</t>
  </si>
  <si>
    <t>1963-M09</t>
  </si>
  <si>
    <t>1963-M10</t>
  </si>
  <si>
    <t>1963-M11</t>
  </si>
  <si>
    <t>1963-M12</t>
  </si>
  <si>
    <t>1964-M01</t>
  </si>
  <si>
    <t>1964-M02</t>
  </si>
  <si>
    <t>1964-M03</t>
  </si>
  <si>
    <t>1964-M04</t>
  </si>
  <si>
    <t>1964-M05</t>
  </si>
  <si>
    <t>1964-M06</t>
  </si>
  <si>
    <t>1964-M07</t>
  </si>
  <si>
    <t>1964-M08</t>
  </si>
  <si>
    <t>1964-M09</t>
  </si>
  <si>
    <t>1964-M10</t>
  </si>
  <si>
    <t>1964-M11</t>
  </si>
  <si>
    <t>1964-M12</t>
  </si>
  <si>
    <t>1965-M01</t>
  </si>
  <si>
    <t>1965-M02</t>
  </si>
  <si>
    <t>1965-M03</t>
  </si>
  <si>
    <t>1965-M04</t>
  </si>
  <si>
    <t>1965-M05</t>
  </si>
  <si>
    <t>1965-M06</t>
  </si>
  <si>
    <t>1965-M07</t>
  </si>
  <si>
    <t>1965-M08</t>
  </si>
  <si>
    <t>1965-M09</t>
  </si>
  <si>
    <t>1965-M10</t>
  </si>
  <si>
    <t>1965-M11</t>
  </si>
  <si>
    <t>1965-M12</t>
  </si>
  <si>
    <t>1966-M01</t>
  </si>
  <si>
    <t>1966-M02</t>
  </si>
  <si>
    <t>1966-M03</t>
  </si>
  <si>
    <t>1966-M04</t>
  </si>
  <si>
    <t>1966-M05</t>
  </si>
  <si>
    <t>1966-M06</t>
  </si>
  <si>
    <t>1966-M07</t>
  </si>
  <si>
    <t>1966-M08</t>
  </si>
  <si>
    <t>1966-M09</t>
  </si>
  <si>
    <t>1966-M10</t>
  </si>
  <si>
    <t>1966-M11</t>
  </si>
  <si>
    <t>1966-M12</t>
  </si>
  <si>
    <t>1967-M01</t>
  </si>
  <si>
    <t>1967-M02</t>
  </si>
  <si>
    <t>1967-M03</t>
  </si>
  <si>
    <t>1967-M04</t>
  </si>
  <si>
    <t>1967-M05</t>
  </si>
  <si>
    <t>1967-M06</t>
  </si>
  <si>
    <t>1967-M07</t>
  </si>
  <si>
    <t>1967-M08</t>
  </si>
  <si>
    <t>1967-M09</t>
  </si>
  <si>
    <t>1967-M10</t>
  </si>
  <si>
    <t>1967-M11</t>
  </si>
  <si>
    <t>1967-M12</t>
  </si>
  <si>
    <t>1968-M01</t>
  </si>
  <si>
    <t>1968-M02</t>
  </si>
  <si>
    <t>1968-M03</t>
  </si>
  <si>
    <t>1968-M04</t>
  </si>
  <si>
    <t>1968-M05</t>
  </si>
  <si>
    <t>1968-M06</t>
  </si>
  <si>
    <t>1968-M07</t>
  </si>
  <si>
    <t>1968-M08</t>
  </si>
  <si>
    <t>1968-M09</t>
  </si>
  <si>
    <t>1968-M10</t>
  </si>
  <si>
    <t>1968-M11</t>
  </si>
  <si>
    <t>1968-M12</t>
  </si>
  <si>
    <t>1969-M01</t>
  </si>
  <si>
    <t>1969-M02</t>
  </si>
  <si>
    <t>1969-M03</t>
  </si>
  <si>
    <t>1969-M04</t>
  </si>
  <si>
    <t>1969-M05</t>
  </si>
  <si>
    <t>1969-M06</t>
  </si>
  <si>
    <t>1969-M07</t>
  </si>
  <si>
    <t>1969-M08</t>
  </si>
  <si>
    <t>1969-M09</t>
  </si>
  <si>
    <t>1969-M10</t>
  </si>
  <si>
    <t>1969-M11</t>
  </si>
  <si>
    <t>1969-M12</t>
  </si>
  <si>
    <t>1970-M01</t>
  </si>
  <si>
    <t>1970-M02</t>
  </si>
  <si>
    <t>1970-M03</t>
  </si>
  <si>
    <t>1970-M04</t>
  </si>
  <si>
    <t>1970-M05</t>
  </si>
  <si>
    <t>1970-M06</t>
  </si>
  <si>
    <t>1970-M07</t>
  </si>
  <si>
    <t>1970-M08</t>
  </si>
  <si>
    <t>1970-M09</t>
  </si>
  <si>
    <t>1970-M10</t>
  </si>
  <si>
    <t>1970-M11</t>
  </si>
  <si>
    <t>1970-M12</t>
  </si>
  <si>
    <t>1971-M01</t>
  </si>
  <si>
    <t>1971-M02</t>
  </si>
  <si>
    <t>1971-M03</t>
  </si>
  <si>
    <t>1971-M04</t>
  </si>
  <si>
    <t>1971-M05</t>
  </si>
  <si>
    <t>1971-M06</t>
  </si>
  <si>
    <t>1971-M07</t>
  </si>
  <si>
    <t>1971-M08</t>
  </si>
  <si>
    <t>1971-M09</t>
  </si>
  <si>
    <t>1971-M10</t>
  </si>
  <si>
    <t>1971-M11</t>
  </si>
  <si>
    <t>1971-M12</t>
  </si>
  <si>
    <t>1972-M01</t>
  </si>
  <si>
    <t>1972-M02</t>
  </si>
  <si>
    <t>1972-M03</t>
  </si>
  <si>
    <t>1972-M04</t>
  </si>
  <si>
    <t>1972-M05</t>
  </si>
  <si>
    <t>1972-M06</t>
  </si>
  <si>
    <t>1972-M07</t>
  </si>
  <si>
    <t>1972-M08</t>
  </si>
  <si>
    <t>1972-M09</t>
  </si>
  <si>
    <t>1972-M10</t>
  </si>
  <si>
    <t>1972-M11</t>
  </si>
  <si>
    <t>1972-M12</t>
  </si>
  <si>
    <t>1973-M01</t>
  </si>
  <si>
    <t>1973-M02</t>
  </si>
  <si>
    <t>1973-M03</t>
  </si>
  <si>
    <t>1973-M04</t>
  </si>
  <si>
    <t>1973-M05</t>
  </si>
  <si>
    <t>1973-M06</t>
  </si>
  <si>
    <t>1973-M07</t>
  </si>
  <si>
    <t>1973-M08</t>
  </si>
  <si>
    <t>1973-M09</t>
  </si>
  <si>
    <t>1973-M10</t>
  </si>
  <si>
    <t>1973-M11</t>
  </si>
  <si>
    <t>1973-M12</t>
  </si>
  <si>
    <t>1974-M01</t>
  </si>
  <si>
    <t>1974-M02</t>
  </si>
  <si>
    <t>1974-M03</t>
  </si>
  <si>
    <t>1974-M04</t>
  </si>
  <si>
    <t>1974-M05</t>
  </si>
  <si>
    <t>1974-M06</t>
  </si>
  <si>
    <t>1974-M07</t>
  </si>
  <si>
    <t>1974-M08</t>
  </si>
  <si>
    <t>1974-M09</t>
  </si>
  <si>
    <t>1974-M10</t>
  </si>
  <si>
    <t>1974-M11</t>
  </si>
  <si>
    <t>1974-M12</t>
  </si>
  <si>
    <t>1975-M01</t>
  </si>
  <si>
    <t>1975-M02</t>
  </si>
  <si>
    <t>1975-M03</t>
  </si>
  <si>
    <t>1975-M04</t>
  </si>
  <si>
    <t>1975-M05</t>
  </si>
  <si>
    <t>1975-M06</t>
  </si>
  <si>
    <t>1975-M07</t>
  </si>
  <si>
    <t>1975-M08</t>
  </si>
  <si>
    <t>1975-M09</t>
  </si>
  <si>
    <t>1975-M10</t>
  </si>
  <si>
    <t>1975-M11</t>
  </si>
  <si>
    <t>1975-M12</t>
  </si>
  <si>
    <t>1976-M01</t>
  </si>
  <si>
    <t>1976-M02</t>
  </si>
  <si>
    <t>1976-M03</t>
  </si>
  <si>
    <t>1976-M04</t>
  </si>
  <si>
    <t>1976-M05</t>
  </si>
  <si>
    <t>1976-M06</t>
  </si>
  <si>
    <t>1976-M07</t>
  </si>
  <si>
    <t>1976-M08</t>
  </si>
  <si>
    <t>1976-M09</t>
  </si>
  <si>
    <t>1976-M10</t>
  </si>
  <si>
    <t>1976-M11</t>
  </si>
  <si>
    <t>1976-M12</t>
  </si>
  <si>
    <t>1977-M01</t>
  </si>
  <si>
    <t>1977-M02</t>
  </si>
  <si>
    <t>1977-M03</t>
  </si>
  <si>
    <t>1977-M04</t>
  </si>
  <si>
    <t>1977-M05</t>
  </si>
  <si>
    <t>1977-M06</t>
  </si>
  <si>
    <t>1977-M07</t>
  </si>
  <si>
    <t>1977-M08</t>
  </si>
  <si>
    <t>1977-M09</t>
  </si>
  <si>
    <t>1977-M10</t>
  </si>
  <si>
    <t>1977-M11</t>
  </si>
  <si>
    <t>1977-M12</t>
  </si>
  <si>
    <t>1978-M01</t>
  </si>
  <si>
    <t>1978-M02</t>
  </si>
  <si>
    <t>1978-M03</t>
  </si>
  <si>
    <t>1978-M04</t>
  </si>
  <si>
    <t>1978-M05</t>
  </si>
  <si>
    <t>1978-M06</t>
  </si>
  <si>
    <t>1978-M07</t>
  </si>
  <si>
    <t>1978-M08</t>
  </si>
  <si>
    <t>1978-M09</t>
  </si>
  <si>
    <t>1978-M10</t>
  </si>
  <si>
    <t>1978-M11</t>
  </si>
  <si>
    <t>1978-M12</t>
  </si>
  <si>
    <t>1979-M01</t>
  </si>
  <si>
    <t>1979-M02</t>
  </si>
  <si>
    <t>1979-M03</t>
  </si>
  <si>
    <t>1979-M04</t>
  </si>
  <si>
    <t>1979-M05</t>
  </si>
  <si>
    <t>1979-M06</t>
  </si>
  <si>
    <t>1979-M07</t>
  </si>
  <si>
    <t>1979-M08</t>
  </si>
  <si>
    <t>1979-M09</t>
  </si>
  <si>
    <t>1979-M10</t>
  </si>
  <si>
    <t>1979-M11</t>
  </si>
  <si>
    <t>1979-M12</t>
  </si>
  <si>
    <t>1980-M01</t>
  </si>
  <si>
    <t>1980-M02</t>
  </si>
  <si>
    <t>1980-M03</t>
  </si>
  <si>
    <t>1980-M04</t>
  </si>
  <si>
    <t>1980-M05</t>
  </si>
  <si>
    <t>1980-M06</t>
  </si>
  <si>
    <t>1980-M07</t>
  </si>
  <si>
    <t>1980-M08</t>
  </si>
  <si>
    <t>1980-M09</t>
  </si>
  <si>
    <t>1980-M10</t>
  </si>
  <si>
    <t>1980-M11</t>
  </si>
  <si>
    <t>1980-M12</t>
  </si>
  <si>
    <t>1981-M01</t>
  </si>
  <si>
    <t>1981-M02</t>
  </si>
  <si>
    <t>1981-M03</t>
  </si>
  <si>
    <t>1981-M04</t>
  </si>
  <si>
    <t>1981-M05</t>
  </si>
  <si>
    <t>1981-M06</t>
  </si>
  <si>
    <t>1981-M07</t>
  </si>
  <si>
    <t>1981-M08</t>
  </si>
  <si>
    <t>1981-M09</t>
  </si>
  <si>
    <t>1981-M10</t>
  </si>
  <si>
    <t>1981-M11</t>
  </si>
  <si>
    <t>1981-M12</t>
  </si>
  <si>
    <t>1982-M01</t>
  </si>
  <si>
    <t>1982-M02</t>
  </si>
  <si>
    <t>1982-M03</t>
  </si>
  <si>
    <t>1982-M04</t>
  </si>
  <si>
    <t>1982-M05</t>
  </si>
  <si>
    <t>1982-M06</t>
  </si>
  <si>
    <t>1982-M07</t>
  </si>
  <si>
    <t>1982-M08</t>
  </si>
  <si>
    <t>1982-M09</t>
  </si>
  <si>
    <t>1982-M10</t>
  </si>
  <si>
    <t>1982-M11</t>
  </si>
  <si>
    <t>1982-M12</t>
  </si>
  <si>
    <t>1983-M01</t>
  </si>
  <si>
    <t>1983-M02</t>
  </si>
  <si>
    <t>1983-M03</t>
  </si>
  <si>
    <t>1983-M04</t>
  </si>
  <si>
    <t>1983-M05</t>
  </si>
  <si>
    <t>1983-M06</t>
  </si>
  <si>
    <t>1983-M07</t>
  </si>
  <si>
    <t>1983-M08</t>
  </si>
  <si>
    <t>1983-M09</t>
  </si>
  <si>
    <t>1983-M10</t>
  </si>
  <si>
    <t>1983-M11</t>
  </si>
  <si>
    <t>1983-M12</t>
  </si>
  <si>
    <t>1984-M01</t>
  </si>
  <si>
    <t>1984-M02</t>
  </si>
  <si>
    <t>1984-M03</t>
  </si>
  <si>
    <t>1984-M04</t>
  </si>
  <si>
    <t>1984-M05</t>
  </si>
  <si>
    <t>1984-M06</t>
  </si>
  <si>
    <t>1984-M07</t>
  </si>
  <si>
    <t>1984-M08</t>
  </si>
  <si>
    <t>1984-M09</t>
  </si>
  <si>
    <t>1984-M10</t>
  </si>
  <si>
    <t>1984-M11</t>
  </si>
  <si>
    <t>1984-M12</t>
  </si>
  <si>
    <t>1985-M01</t>
  </si>
  <si>
    <t>1985-M02</t>
  </si>
  <si>
    <t>1985-M03</t>
  </si>
  <si>
    <t>1985-M04</t>
  </si>
  <si>
    <t>1985-M05</t>
  </si>
  <si>
    <t>1985-M06</t>
  </si>
  <si>
    <t>1985-M07</t>
  </si>
  <si>
    <t>1985-M08</t>
  </si>
  <si>
    <t>1985-M09</t>
  </si>
  <si>
    <t>1985-M10</t>
  </si>
  <si>
    <t>1985-M11</t>
  </si>
  <si>
    <t>1985-M12</t>
  </si>
  <si>
    <t>1986-M01</t>
  </si>
  <si>
    <t>1986-M02</t>
  </si>
  <si>
    <t>1986-M03</t>
  </si>
  <si>
    <t>1986-M04</t>
  </si>
  <si>
    <t>1986-M05</t>
  </si>
  <si>
    <t>1986-M06</t>
  </si>
  <si>
    <t>1986-M07</t>
  </si>
  <si>
    <t>1986-M08</t>
  </si>
  <si>
    <t>1986-M09</t>
  </si>
  <si>
    <t>1986-M10</t>
  </si>
  <si>
    <t>1986-M11</t>
  </si>
  <si>
    <t>1986-M12</t>
  </si>
  <si>
    <t>1987-M01</t>
  </si>
  <si>
    <t>1987-M02</t>
  </si>
  <si>
    <t>1987-M03</t>
  </si>
  <si>
    <t>1987-M04</t>
  </si>
  <si>
    <t>1987-M05</t>
  </si>
  <si>
    <t>1987-M06</t>
  </si>
  <si>
    <t>1987-M07</t>
  </si>
  <si>
    <t>1987-M08</t>
  </si>
  <si>
    <t>1987-M09</t>
  </si>
  <si>
    <t>1987-M10</t>
  </si>
  <si>
    <t>1987-M11</t>
  </si>
  <si>
    <t>1987-M12</t>
  </si>
  <si>
    <t>1988-M01</t>
  </si>
  <si>
    <t>1988-M02</t>
  </si>
  <si>
    <t>1988-M03</t>
  </si>
  <si>
    <t>1988-M04</t>
  </si>
  <si>
    <t>1988-M05</t>
  </si>
  <si>
    <t>1988-M06</t>
  </si>
  <si>
    <t>1988-M07</t>
  </si>
  <si>
    <t>1988-M08</t>
  </si>
  <si>
    <t>1988-M09</t>
  </si>
  <si>
    <t>1988-M10</t>
  </si>
  <si>
    <t>1988-M11</t>
  </si>
  <si>
    <t>1988-M12</t>
  </si>
  <si>
    <t>1989-M01</t>
  </si>
  <si>
    <t>1989-M02</t>
  </si>
  <si>
    <t>1989-M03</t>
  </si>
  <si>
    <t>1989-M04</t>
  </si>
  <si>
    <t>1989-M05</t>
  </si>
  <si>
    <t>1989-M06</t>
  </si>
  <si>
    <t>1989-M07</t>
  </si>
  <si>
    <t>1989-M08</t>
  </si>
  <si>
    <t>1989-M09</t>
  </si>
  <si>
    <t>1989-M10</t>
  </si>
  <si>
    <t>1989-M11</t>
  </si>
  <si>
    <t>1989-M12</t>
  </si>
  <si>
    <t>1990-M01</t>
  </si>
  <si>
    <t>1990-M02</t>
  </si>
  <si>
    <t>1990-M03</t>
  </si>
  <si>
    <t>1990-M04</t>
  </si>
  <si>
    <t>1990-M05</t>
  </si>
  <si>
    <t>1990-M06</t>
  </si>
  <si>
    <t>1990-M07</t>
  </si>
  <si>
    <t>1990-M08</t>
  </si>
  <si>
    <t>1990-M09</t>
  </si>
  <si>
    <t>1990-M10</t>
  </si>
  <si>
    <t>1990-M11</t>
  </si>
  <si>
    <t>1990-M12</t>
  </si>
  <si>
    <t>1991-M01</t>
  </si>
  <si>
    <t>1991-M02</t>
  </si>
  <si>
    <t>1991-M03</t>
  </si>
  <si>
    <t>1991-M04</t>
  </si>
  <si>
    <t>1991-M05</t>
  </si>
  <si>
    <t>1991-M06</t>
  </si>
  <si>
    <t>1991-M07</t>
  </si>
  <si>
    <t>1991-M08</t>
  </si>
  <si>
    <t>1991-M09</t>
  </si>
  <si>
    <t>1991-M10</t>
  </si>
  <si>
    <t>1991-M11</t>
  </si>
  <si>
    <t>1991-M12</t>
  </si>
  <si>
    <t>1992-M01</t>
  </si>
  <si>
    <t>1992-M02</t>
  </si>
  <si>
    <t>1992-M03</t>
  </si>
  <si>
    <t>1992-M04</t>
  </si>
  <si>
    <t>1992-M05</t>
  </si>
  <si>
    <t>1992-M06</t>
  </si>
  <si>
    <t>1992-M07</t>
  </si>
  <si>
    <t>1992-M08</t>
  </si>
  <si>
    <t>1992-M09</t>
  </si>
  <si>
    <t>1992-M10</t>
  </si>
  <si>
    <t>1992-M11</t>
  </si>
  <si>
    <t>1992-M12</t>
  </si>
  <si>
    <t>1993-M01</t>
  </si>
  <si>
    <t>1993-M02</t>
  </si>
  <si>
    <t>1993-M03</t>
  </si>
  <si>
    <t>1993-M04</t>
  </si>
  <si>
    <t>1993-M05</t>
  </si>
  <si>
    <t>1993-M06</t>
  </si>
  <si>
    <t>1993-M07</t>
  </si>
  <si>
    <t>1993-M08</t>
  </si>
  <si>
    <t>1993-M09</t>
  </si>
  <si>
    <t>1993-M10</t>
  </si>
  <si>
    <t>1993-M11</t>
  </si>
  <si>
    <t>1993-M12</t>
  </si>
  <si>
    <t>1994-M01</t>
  </si>
  <si>
    <t>1994-M02</t>
  </si>
  <si>
    <t>1994-M03</t>
  </si>
  <si>
    <t>1994-M04</t>
  </si>
  <si>
    <t>1994-M05</t>
  </si>
  <si>
    <t>1994-M06</t>
  </si>
  <si>
    <t>1994-M07</t>
  </si>
  <si>
    <t>1994-M08</t>
  </si>
  <si>
    <t>1994-M09</t>
  </si>
  <si>
    <t>1994-M10</t>
  </si>
  <si>
    <t>1994-M11</t>
  </si>
  <si>
    <t>1994-M12</t>
  </si>
  <si>
    <t>1995-M01</t>
  </si>
  <si>
    <t>1995-M02</t>
  </si>
  <si>
    <t>1995-M03</t>
  </si>
  <si>
    <t>1995-M04</t>
  </si>
  <si>
    <t>1995-M05</t>
  </si>
  <si>
    <t>1995-M06</t>
  </si>
  <si>
    <t>1995-M07</t>
  </si>
  <si>
    <t>1995-M08</t>
  </si>
  <si>
    <t>1995-M09</t>
  </si>
  <si>
    <t>1995-M10</t>
  </si>
  <si>
    <t>1995-M11</t>
  </si>
  <si>
    <t>1995-M12</t>
  </si>
  <si>
    <t>1996-M01</t>
  </si>
  <si>
    <t>1996-M02</t>
  </si>
  <si>
    <t>1996-M03</t>
  </si>
  <si>
    <t>1996-M04</t>
  </si>
  <si>
    <t>1996-M05</t>
  </si>
  <si>
    <t>1996-M06</t>
  </si>
  <si>
    <t>1996-M07</t>
  </si>
  <si>
    <t>1996-M08</t>
  </si>
  <si>
    <t>1996-M09</t>
  </si>
  <si>
    <t>1996-M10</t>
  </si>
  <si>
    <t>1996-M11</t>
  </si>
  <si>
    <t>1996-M12</t>
  </si>
  <si>
    <t>1997-M01</t>
  </si>
  <si>
    <t>1997-M02</t>
  </si>
  <si>
    <t>1997-M03</t>
  </si>
  <si>
    <t>1997-M04</t>
  </si>
  <si>
    <t>1997-M05</t>
  </si>
  <si>
    <t>1997-M06</t>
  </si>
  <si>
    <t>1997-M07</t>
  </si>
  <si>
    <t>1997-M08</t>
  </si>
  <si>
    <t>1997-M09</t>
  </si>
  <si>
    <t>1997-M10</t>
  </si>
  <si>
    <t>1997-M11</t>
  </si>
  <si>
    <t>1997-M12</t>
  </si>
  <si>
    <t>1998-M01</t>
  </si>
  <si>
    <t>1998-M02</t>
  </si>
  <si>
    <t>1998-M03</t>
  </si>
  <si>
    <t>1998-M04</t>
  </si>
  <si>
    <t>1998-M05</t>
  </si>
  <si>
    <t>1998-M06</t>
  </si>
  <si>
    <t>1998-M07</t>
  </si>
  <si>
    <t>1998-M08</t>
  </si>
  <si>
    <t>1998-M09</t>
  </si>
  <si>
    <t>1998-M10</t>
  </si>
  <si>
    <t>1998-M11</t>
  </si>
  <si>
    <t>1998-M12</t>
  </si>
  <si>
    <t>1999-M01</t>
  </si>
  <si>
    <t>1999-M02</t>
  </si>
  <si>
    <t>1999-M03</t>
  </si>
  <si>
    <t>1999-M04</t>
  </si>
  <si>
    <t>1999-M05</t>
  </si>
  <si>
    <t>1999-M06</t>
  </si>
  <si>
    <t>1999-M07</t>
  </si>
  <si>
    <t>1999-M08</t>
  </si>
  <si>
    <t>1999-M09</t>
  </si>
  <si>
    <t>1999-M10</t>
  </si>
  <si>
    <t>1999-M11</t>
  </si>
  <si>
    <t>1999-M12</t>
  </si>
  <si>
    <t>2000-M01</t>
  </si>
  <si>
    <t>2000-M02</t>
  </si>
  <si>
    <t>2000-M03</t>
  </si>
  <si>
    <t>2000-M04</t>
  </si>
  <si>
    <t>2000-M05</t>
  </si>
  <si>
    <t>2000-M06</t>
  </si>
  <si>
    <t>2000-M07</t>
  </si>
  <si>
    <t>2000-M08</t>
  </si>
  <si>
    <t>2000-M09</t>
  </si>
  <si>
    <t>2000-M10</t>
  </si>
  <si>
    <t>2000-M11</t>
  </si>
  <si>
    <t>2000-M12</t>
  </si>
  <si>
    <t>2001-M01</t>
  </si>
  <si>
    <t>2001-M02</t>
  </si>
  <si>
    <t>2001-M03</t>
  </si>
  <si>
    <t>2001-M04</t>
  </si>
  <si>
    <t>2001-M05</t>
  </si>
  <si>
    <t>2001-M06</t>
  </si>
  <si>
    <t>2001-M07</t>
  </si>
  <si>
    <t>2001-M08</t>
  </si>
  <si>
    <t>2001-M09</t>
  </si>
  <si>
    <t>2001-M10</t>
  </si>
  <si>
    <t>2001-M11</t>
  </si>
  <si>
    <t>2001-M12</t>
  </si>
  <si>
    <t>2002-M01</t>
  </si>
  <si>
    <t>2002-M02</t>
  </si>
  <si>
    <t>2002-M03</t>
  </si>
  <si>
    <t>2002-M04</t>
  </si>
  <si>
    <t>2002-M05</t>
  </si>
  <si>
    <t>2002-M06</t>
  </si>
  <si>
    <t>2002-M07</t>
  </si>
  <si>
    <t>2002-M08</t>
  </si>
  <si>
    <t>2002-M09</t>
  </si>
  <si>
    <t>2002-M10</t>
  </si>
  <si>
    <t>2002-M11</t>
  </si>
  <si>
    <t>2002-M12</t>
  </si>
  <si>
    <t>2003-M01</t>
  </si>
  <si>
    <t>2003-M02</t>
  </si>
  <si>
    <t>2003-M03</t>
  </si>
  <si>
    <t>2003-M04</t>
  </si>
  <si>
    <t>2003-M05</t>
  </si>
  <si>
    <t>2003-M06</t>
  </si>
  <si>
    <t>2003-M07</t>
  </si>
  <si>
    <t>2003-M08</t>
  </si>
  <si>
    <t>2003-M09</t>
  </si>
  <si>
    <t>2003-M10</t>
  </si>
  <si>
    <t>2003-M11</t>
  </si>
  <si>
    <t>2003-M12</t>
  </si>
  <si>
    <t>2004-M01</t>
  </si>
  <si>
    <t>2004-M02</t>
  </si>
  <si>
    <t>2004-M03</t>
  </si>
  <si>
    <t>2004-M04</t>
  </si>
  <si>
    <t>2004-M05</t>
  </si>
  <si>
    <t>2004-M06</t>
  </si>
  <si>
    <t>2004-M07</t>
  </si>
  <si>
    <t>2004-M08</t>
  </si>
  <si>
    <t>2004-M09</t>
  </si>
  <si>
    <t>2004-M10</t>
  </si>
  <si>
    <t>2004-M11</t>
  </si>
  <si>
    <t>2004-M12</t>
  </si>
  <si>
    <t>2005-M01</t>
  </si>
  <si>
    <t>2005-M02</t>
  </si>
  <si>
    <t>2005-M03</t>
  </si>
  <si>
    <t>2005-M04</t>
  </si>
  <si>
    <t>2005-M05</t>
  </si>
  <si>
    <t>2005-M06</t>
  </si>
  <si>
    <t>2005-M07</t>
  </si>
  <si>
    <t>2005-M08</t>
  </si>
  <si>
    <t>2005-M09</t>
  </si>
  <si>
    <t>2005-M10</t>
  </si>
  <si>
    <t>2005-M11</t>
  </si>
  <si>
    <t>2005-M12</t>
  </si>
  <si>
    <t>2006-M01</t>
  </si>
  <si>
    <t>2006-M02</t>
  </si>
  <si>
    <t>2006-M03</t>
  </si>
  <si>
    <t>2006-M04</t>
  </si>
  <si>
    <t>2006-M05</t>
  </si>
  <si>
    <t>2006-M06</t>
  </si>
  <si>
    <t>2006-M07</t>
  </si>
  <si>
    <t>2006-M08</t>
  </si>
  <si>
    <t>2006-M09</t>
  </si>
  <si>
    <t>2006-M10</t>
  </si>
  <si>
    <t>2006-M11</t>
  </si>
  <si>
    <t>2006-M12</t>
  </si>
  <si>
    <t>2007-M01</t>
  </si>
  <si>
    <t>2007-M02</t>
  </si>
  <si>
    <t>2007-M03</t>
  </si>
  <si>
    <t>2007-M04</t>
  </si>
  <si>
    <t>2007-M05</t>
  </si>
  <si>
    <t>2007-M06</t>
  </si>
  <si>
    <t>2007-M07</t>
  </si>
  <si>
    <t>2007-M08</t>
  </si>
  <si>
    <t>2007-M09</t>
  </si>
  <si>
    <t>2007-M10</t>
  </si>
  <si>
    <t>2007-M11</t>
  </si>
  <si>
    <t>2007-M12</t>
  </si>
  <si>
    <t>2008-M01</t>
  </si>
  <si>
    <t>2008-M02</t>
  </si>
  <si>
    <t>2008-M03</t>
  </si>
  <si>
    <t>2008-M04</t>
  </si>
  <si>
    <t>2008-M05</t>
  </si>
  <si>
    <t>2008-M06</t>
  </si>
  <si>
    <t>2008-M07</t>
  </si>
  <si>
    <t>2008-M08</t>
  </si>
  <si>
    <t>2008-M09</t>
  </si>
  <si>
    <t>2008-M10</t>
  </si>
  <si>
    <t>2008-M11</t>
  </si>
  <si>
    <t>2008-M12</t>
  </si>
  <si>
    <t>2009-M01</t>
  </si>
  <si>
    <t>2009-M02</t>
  </si>
  <si>
    <t>2009-M03</t>
  </si>
  <si>
    <t>2009-M04</t>
  </si>
  <si>
    <t>2009-M05</t>
  </si>
  <si>
    <t>2009-M06</t>
  </si>
  <si>
    <t>2009-M07</t>
  </si>
  <si>
    <t>2009-M08</t>
  </si>
  <si>
    <t>2009-M09</t>
  </si>
  <si>
    <t>2009-M10</t>
  </si>
  <si>
    <t>2009-M11</t>
  </si>
  <si>
    <t>2009-M12</t>
  </si>
  <si>
    <t>2010-M01</t>
  </si>
  <si>
    <t>2010-M02</t>
  </si>
  <si>
    <t>2010-M03</t>
  </si>
  <si>
    <t>2010-M04</t>
  </si>
  <si>
    <t>2010-M05</t>
  </si>
  <si>
    <t>2010-M06</t>
  </si>
  <si>
    <t>2010-M07</t>
  </si>
  <si>
    <t>2010-M08</t>
  </si>
  <si>
    <t>2010-M09</t>
  </si>
  <si>
    <t>2010-M10</t>
  </si>
  <si>
    <t>2010-M11</t>
  </si>
  <si>
    <t>2010-M12</t>
  </si>
  <si>
    <t>2011-M01</t>
  </si>
  <si>
    <t>2011-M02</t>
  </si>
  <si>
    <t>2011-M03</t>
  </si>
  <si>
    <t>2011-M04</t>
  </si>
  <si>
    <t>2011-M05</t>
  </si>
  <si>
    <t>2011-M06</t>
  </si>
  <si>
    <t>2011-M07</t>
  </si>
  <si>
    <t>2011-M08</t>
  </si>
  <si>
    <t>2011-M09</t>
  </si>
  <si>
    <t>2011-M10</t>
  </si>
  <si>
    <t>2011-M11</t>
  </si>
  <si>
    <t>2011-M12</t>
  </si>
  <si>
    <t>2012-M01</t>
  </si>
  <si>
    <t>2012-M02</t>
  </si>
  <si>
    <t>2012-M03</t>
  </si>
  <si>
    <t>2012-M04</t>
  </si>
  <si>
    <t>2012-M05</t>
  </si>
  <si>
    <t>2012-M06</t>
  </si>
  <si>
    <t>2012-M07</t>
  </si>
  <si>
    <t>2012-M08</t>
  </si>
  <si>
    <t>2012-M09</t>
  </si>
  <si>
    <t>2012-M10</t>
  </si>
  <si>
    <t>2012-M11</t>
  </si>
  <si>
    <t>2012-M12</t>
  </si>
  <si>
    <t>2013-M01</t>
  </si>
  <si>
    <t>2013-M02</t>
  </si>
  <si>
    <t>2013-M03</t>
  </si>
  <si>
    <t>2013-M04</t>
  </si>
  <si>
    <t>2013-M05</t>
  </si>
  <si>
    <t>2013-M06</t>
  </si>
  <si>
    <t>2013-M07</t>
  </si>
  <si>
    <t>2013-M08</t>
  </si>
  <si>
    <t>2013-M09</t>
  </si>
  <si>
    <t>2013-M10</t>
  </si>
  <si>
    <t>2013-M11</t>
  </si>
  <si>
    <t>2013-M12</t>
  </si>
  <si>
    <t>2014-M01</t>
  </si>
  <si>
    <t>2014-M02</t>
  </si>
  <si>
    <t>2014-M03</t>
  </si>
  <si>
    <t>2014-M04</t>
  </si>
  <si>
    <t>2014-M05</t>
  </si>
  <si>
    <t>2014-M06</t>
  </si>
  <si>
    <t>2014-M07</t>
  </si>
  <si>
    <t>2014-M08</t>
  </si>
  <si>
    <t>2014-M09</t>
  </si>
  <si>
    <t>2014-M10</t>
  </si>
  <si>
    <t>2014-M11</t>
  </si>
  <si>
    <t>2014-M12</t>
  </si>
  <si>
    <t>2015-M01</t>
  </si>
  <si>
    <t>2015-M02</t>
  </si>
  <si>
    <t>2015-M03</t>
  </si>
  <si>
    <t>2015-M04</t>
  </si>
  <si>
    <t>2015-M05</t>
  </si>
  <si>
    <t>2015-M06</t>
  </si>
  <si>
    <t>2015-M07</t>
  </si>
  <si>
    <t>2015-M08</t>
  </si>
  <si>
    <t>2015-M09</t>
  </si>
  <si>
    <t>2015-M10</t>
  </si>
  <si>
    <t>2015-M11</t>
  </si>
  <si>
    <t>2015-M12</t>
  </si>
  <si>
    <t>2016-M01</t>
  </si>
  <si>
    <t>GeoFips</t>
  </si>
  <si>
    <t>00998</t>
  </si>
  <si>
    <t>00999</t>
  </si>
  <si>
    <t>GeoName</t>
  </si>
  <si>
    <t>United States (Metropolitan Portion)</t>
  </si>
  <si>
    <t>United States (Nonmetropolitan Portion)</t>
  </si>
  <si>
    <t>Total Proprietors Income (nominal)</t>
  </si>
  <si>
    <t>CPI Deflator Index (2015$)</t>
  </si>
  <si>
    <t>Proprietors Income (000s), 2015$</t>
  </si>
  <si>
    <t>year</t>
  </si>
  <si>
    <t>CBP_emprestaurants</t>
  </si>
  <si>
    <t>CBP_estrestaurants</t>
  </si>
  <si>
    <t>CBP_smallbizrestaurants</t>
  </si>
  <si>
    <t>CBP_empretail</t>
  </si>
  <si>
    <t>CBP_estretail</t>
  </si>
  <si>
    <t>CBP_smallbizretail</t>
  </si>
  <si>
    <t>CBP_emptotal</t>
  </si>
  <si>
    <t>CBP_esttotal</t>
  </si>
  <si>
    <t>CBP_smallbiztotal</t>
  </si>
  <si>
    <t>Restaurant Employment (CBP)</t>
  </si>
  <si>
    <t>Restaurant Establishments (CBP)</t>
  </si>
  <si>
    <t>Number of Small Business Restaurants (CBP)</t>
  </si>
  <si>
    <t>Retail Employment (CBP)</t>
  </si>
  <si>
    <t>Retail Establishments (CBP)</t>
  </si>
  <si>
    <t>Number of Small Businesses, Retail (CBP)</t>
  </si>
  <si>
    <t>Total Employment (CBP)</t>
  </si>
  <si>
    <t>Total Establishments (CBP)</t>
  </si>
  <si>
    <t>Number of Small Businesses, Total (CBP)</t>
  </si>
  <si>
    <t>New Raw Data Variables Generated</t>
  </si>
  <si>
    <t>1 Year Change in New Variables</t>
  </si>
  <si>
    <t>Year After MW Increase</t>
  </si>
  <si>
    <t>New Variables Created</t>
  </si>
  <si>
    <t>12 Month After MW Increase</t>
  </si>
  <si>
    <t>12-month chg. In New Variables Created</t>
  </si>
  <si>
    <t>OneYearAfter Full Event</t>
  </si>
  <si>
    <t>1 Year % Change in New Variables</t>
  </si>
  <si>
    <t>Net Change</t>
  </si>
  <si>
    <t>Percent Change</t>
  </si>
  <si>
    <t>Raw Figures</t>
  </si>
  <si>
    <t>1981-82</t>
  </si>
  <si>
    <t>1997-98</t>
  </si>
  <si>
    <t>2009-10</t>
  </si>
  <si>
    <t>1991-92</t>
  </si>
  <si>
    <t xml:space="preserve">Restaurant Employment </t>
  </si>
  <si>
    <t xml:space="preserve">Restaurant Establishments </t>
  </si>
  <si>
    <t xml:space="preserve">Number of Small Business Restaurants </t>
  </si>
  <si>
    <t xml:space="preserve">Number of Small Businesses, Retail </t>
  </si>
  <si>
    <t xml:space="preserve">Total Employment </t>
  </si>
  <si>
    <t xml:space="preserve">Total Establishments </t>
  </si>
  <si>
    <t xml:space="preserve">Number of Small Businesses, Total </t>
  </si>
  <si>
    <t>Minimum wage information</t>
  </si>
  <si>
    <t>Seasoanlly Adjusted Total Employment in Thousands</t>
  </si>
  <si>
    <t>Definition</t>
  </si>
  <si>
    <t>Nominal and Real Values of Federal Minimum Wage and timing of increases</t>
  </si>
  <si>
    <t>EPI, Department of Labor</t>
  </si>
  <si>
    <t>BLS, Current Employment Statistics Program</t>
  </si>
  <si>
    <t>Seasoanlly Adjusted Total hours worked, all industries</t>
  </si>
  <si>
    <t>Seasoanlly Adjusted Employment in Leisure and Hospitality industries</t>
  </si>
  <si>
    <t>Seasoanlly Adjusted Employment in Retail Industries</t>
  </si>
  <si>
    <t>Seasoanlly Adjusted Employment in the Restaurant and Food Services Industry</t>
  </si>
  <si>
    <t>Seasoanlly Adjusted Employment in the Limited Service (Fast Food) Restaurant Industry</t>
  </si>
  <si>
    <t>Seasoanlly Adjusted Employment in the Full Service Restaurant Industry</t>
  </si>
  <si>
    <t>Variable</t>
  </si>
  <si>
    <t>Source</t>
  </si>
  <si>
    <t xml:space="preserve">Table </t>
  </si>
  <si>
    <t>Both</t>
  </si>
  <si>
    <t>Monthly</t>
  </si>
  <si>
    <t>Annnual</t>
  </si>
  <si>
    <t xml:space="preserve">Retail Employment </t>
  </si>
  <si>
    <t xml:space="preserve">Retail Establishments </t>
  </si>
  <si>
    <t>US Census, County Business Patterns</t>
  </si>
  <si>
    <t>Employment in Restaurants and Food Services (SIC 5800)1977-97, NAICS (722) 1998-2013</t>
  </si>
  <si>
    <t>Number of Establishments in Restaurants and Food Services (SIC 5800)1977-97, NAICS (722) 1998-2013</t>
  </si>
  <si>
    <t>Number of Establishment with fewer than 50 Employees in Restaurants and Food Services (SIC 5800)1977-97, NAICS (722) 1998-2013</t>
  </si>
  <si>
    <t>Notes: ON SIC/NAICS Change over…</t>
  </si>
  <si>
    <t>Notes</t>
  </si>
  <si>
    <t>This series is not comparable for the years spanning 1997-1998 due to inconsistencies in the SIC and NAICS classification systems.  Years are highlighted in red in the Annual tab.</t>
  </si>
  <si>
    <t>Employment in Retail Industries (SIC 52--) 1977-97, NAICS (44----), 1998-2013.</t>
  </si>
  <si>
    <t>Number of Establishments in Retail Industries (SIC 52--) 1977-97, NAICS (44----), 1998-2013.</t>
  </si>
  <si>
    <t>Number of Establishment with fewer than 50 Employees in Retail Industries (SIC 52--) 1977-97, NAICS (44----), 1998-2013.</t>
  </si>
  <si>
    <t>Total employment, all industries</t>
  </si>
  <si>
    <t>Number of Establishments, All industries</t>
  </si>
  <si>
    <t xml:space="preserve">Number of Establishment with fewer than 50 Employees </t>
  </si>
  <si>
    <t>Nonfarm proprietors' income (thousands of dollars)</t>
  </si>
  <si>
    <t>BEA, Regional Indicators, Table CA4 Personal Income and Employment by Major Component</t>
  </si>
  <si>
    <t>Adjusted to 2015 dollars using the CPI-U All urban consumers. 1982-84=100.</t>
  </si>
  <si>
    <r>
      <rPr>
        <b/>
        <sz val="10"/>
        <rFont val="Calibri"/>
        <family val="2"/>
      </rPr>
      <t>Note:</t>
    </r>
    <r>
      <rPr>
        <sz val="10"/>
        <rFont val="Calibri"/>
        <family val="2"/>
      </rPr>
      <t xml:space="preserve"> Dollars deflated using the CPI-U-RS, backcast using the CPI-U-X1 and CPI-U for prior years. Red text denote recessionary periods.</t>
    </r>
  </si>
  <si>
    <r>
      <rPr>
        <b/>
        <sz val="10"/>
        <rFont val="Calibri"/>
        <family val="2"/>
      </rPr>
      <t>Source:</t>
    </r>
    <r>
      <rPr>
        <sz val="10"/>
        <rFont val="Calibri"/>
        <family val="2"/>
      </rPr>
      <t xml:space="preserve"> EPI analysis of Fair Labor Standards Act and Amendments, Current Population Survey data from the BLS</t>
    </r>
  </si>
  <si>
    <t>October-1940</t>
  </si>
  <si>
    <t/>
  </si>
  <si>
    <t>October-1946</t>
  </si>
  <si>
    <t>January-1951</t>
  </si>
  <si>
    <t>March-1957</t>
  </si>
  <si>
    <t>September-1962</t>
  </si>
  <si>
    <t>September-1964</t>
  </si>
  <si>
    <t>February-1968</t>
  </si>
  <si>
    <t>February-1969</t>
  </si>
  <si>
    <t>May-1975</t>
  </si>
  <si>
    <t>January-1976</t>
  </si>
  <si>
    <t>January-1977</t>
  </si>
  <si>
    <t>January-1979</t>
  </si>
  <si>
    <t>January-1980</t>
  </si>
  <si>
    <t>January-1981</t>
  </si>
  <si>
    <t>January-1982</t>
  </si>
  <si>
    <t>April-1991</t>
  </si>
  <si>
    <t>April-1992</t>
  </si>
  <si>
    <t>October-1997</t>
  </si>
  <si>
    <t>September-1998</t>
  </si>
  <si>
    <t>July-2008</t>
  </si>
  <si>
    <t>July-2009</t>
  </si>
  <si>
    <t>July-2010</t>
  </si>
  <si>
    <t>Number of Times Positive Change</t>
  </si>
  <si>
    <t>Number of Times Negative Change</t>
  </si>
  <si>
    <t>Total Valid Events Analyzed</t>
  </si>
  <si>
    <t>Period of Analysis (12 months after MW increase)</t>
  </si>
  <si>
    <t>Levels</t>
  </si>
  <si>
    <t>Net Change from 12 months prior</t>
  </si>
  <si>
    <t>Positive Net Change (12mo)</t>
  </si>
  <si>
    <t>Negative Net Change (12mo)</t>
  </si>
  <si>
    <t>Total Employment N=22</t>
  </si>
  <si>
    <t>Total Hours Worked N=16</t>
  </si>
  <si>
    <t>Leisure and Hospitality Jobs N=22</t>
  </si>
  <si>
    <t>Retail Emp N=22</t>
  </si>
  <si>
    <t>Restaurants N=7</t>
  </si>
  <si>
    <t>Limited Service Restaurants N=7</t>
  </si>
  <si>
    <t>Full Service Restaurants N=7</t>
  </si>
  <si>
    <t>Employment Following Min Wage Increase -- Net Change from 12 Months Prior</t>
  </si>
  <si>
    <t>Notes: N refers to the number of federal minimum wage events analyzed which varies based on the length of time-series available for each indicator. The full set of MW increases is 22 and includes all individual minimum wage increases (including steps) from October 1938 - July 2009.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</si>
</sst>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&quot; &quot;&quot;$&quot;* #,##0.00&quot; &quot;;&quot; &quot;&quot;$&quot;* \(#,##0.00\);&quot; &quot;&quot;$&quot;* &quot;-&quot;??&quot; &quot;"/>
    <numFmt numFmtId="166" formatCode="0.0"/>
    <numFmt numFmtId="167" formatCode="0.0%"/>
    <numFmt numFmtId="168" formatCode="#0"/>
    <numFmt numFmtId="169" formatCode="0\.0%"/>
  </numFmts>
  <fonts count="31">
    <font>
      <sz val="12"/>
      <color indexed="8"/>
      <name val="Verdana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9"/>
      <name val="Calibri"/>
      <family val="0"/>
    </font>
    <font>
      <b/>
      <sz val="11"/>
      <name val="Calibri"/>
      <family val="2"/>
    </font>
    <font>
      <sz val="10"/>
      <name val="Arial"/>
      <family val="0"/>
    </font>
    <font>
      <b/>
      <sz val="12"/>
      <color indexed="8"/>
      <name val="Verdana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8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164" fontId="8" fillId="0" borderId="0" applyFont="0" applyFill="0" applyBorder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5" fillId="23" borderId="9" applyNumberFormat="0" applyAlignment="0" applyProtection="0"/>
  </cellStyleXfs>
  <cellXfs count="73">
    <xf numFmtId="0" fontId="0" fillId="0" borderId="0" xfId="0" applyAlignment="1">
      <alignment vertical="top" wrapText="1"/>
    </xf>
    <xf numFmtId="165" fontId="4" fillId="24" borderId="0" xfId="0" applyNumberFormat="1" applyFont="1" applyFill="1" applyBorder="1" applyAlignment="1">
      <alignment/>
    </xf>
    <xf numFmtId="165" fontId="4" fillId="25" borderId="0" xfId="0" applyNumberFormat="1" applyFont="1" applyFill="1" applyBorder="1" applyAlignment="1">
      <alignment/>
    </xf>
    <xf numFmtId="0" fontId="5" fillId="2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5" fontId="1" fillId="26" borderId="0" xfId="0" applyNumberFormat="1" applyFont="1" applyFill="1" applyBorder="1" applyAlignment="1">
      <alignment/>
    </xf>
    <xf numFmtId="0" fontId="1" fillId="26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7" fillId="20" borderId="10" xfId="51" applyFont="1" applyFill="1" applyBorder="1" applyAlignment="1">
      <alignment horizontal="center" vertical="center" wrapText="1"/>
      <protection/>
    </xf>
    <xf numFmtId="0" fontId="1" fillId="0" borderId="0" xfId="51">
      <alignment/>
      <protection/>
    </xf>
    <xf numFmtId="168" fontId="3" fillId="0" borderId="0" xfId="51" applyNumberFormat="1" applyFont="1" applyFill="1" applyAlignment="1">
      <alignment horizontal="right"/>
      <protection/>
    </xf>
    <xf numFmtId="168" fontId="3" fillId="0" borderId="0" xfId="51" applyNumberFormat="1" applyFont="1" applyFill="1" applyAlignment="1">
      <alignment horizontal="right"/>
      <protection/>
    </xf>
    <xf numFmtId="0" fontId="8" fillId="0" borderId="0" xfId="52">
      <alignment/>
      <protection/>
    </xf>
    <xf numFmtId="0" fontId="8" fillId="0" borderId="0" xfId="52" applyFont="1">
      <alignment/>
      <protection/>
    </xf>
    <xf numFmtId="0" fontId="1" fillId="0" borderId="0" xfId="53">
      <alignment/>
      <protection/>
    </xf>
    <xf numFmtId="1" fontId="8" fillId="0" borderId="0" xfId="52" applyNumberFormat="1">
      <alignment/>
      <protection/>
    </xf>
    <xf numFmtId="0" fontId="1" fillId="27" borderId="0" xfId="0" applyNumberFormat="1" applyFont="1" applyFill="1" applyBorder="1" applyAlignment="1">
      <alignment/>
    </xf>
    <xf numFmtId="0" fontId="0" fillId="27" borderId="0" xfId="0" applyFont="1" applyFill="1" applyBorder="1" applyAlignment="1">
      <alignment vertical="top" wrapText="1"/>
    </xf>
    <xf numFmtId="0" fontId="2" fillId="2" borderId="0" xfId="53" applyFont="1" applyFill="1" applyAlignment="1">
      <alignment wrapText="1"/>
      <protection/>
    </xf>
    <xf numFmtId="0" fontId="2" fillId="2" borderId="0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2" fillId="23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1" fillId="0" borderId="0" xfId="54">
      <alignment/>
      <protection/>
    </xf>
    <xf numFmtId="0" fontId="1" fillId="17" borderId="0" xfId="54" applyFill="1">
      <alignment/>
      <protection/>
    </xf>
    <xf numFmtId="0" fontId="1" fillId="17" borderId="0" xfId="0" applyNumberFormat="1" applyFont="1" applyFill="1" applyBorder="1" applyAlignment="1">
      <alignment/>
    </xf>
    <xf numFmtId="9" fontId="1" fillId="0" borderId="0" xfId="55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9" fillId="21" borderId="11" xfId="0" applyFont="1" applyFill="1" applyBorder="1" applyAlignment="1">
      <alignment vertical="top" wrapText="1"/>
    </xf>
    <xf numFmtId="0" fontId="9" fillId="21" borderId="12" xfId="0" applyFont="1" applyFill="1" applyBorder="1" applyAlignment="1">
      <alignment vertical="top" wrapText="1"/>
    </xf>
    <xf numFmtId="0" fontId="9" fillId="21" borderId="13" xfId="0" applyFont="1" applyFill="1" applyBorder="1" applyAlignment="1">
      <alignment vertical="top" wrapText="1"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2" fillId="25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167" fontId="13" fillId="0" borderId="0" xfId="55" applyNumberFormat="1" applyFont="1" applyAlignment="1">
      <alignment vertical="top" wrapText="1"/>
    </xf>
    <xf numFmtId="167" fontId="13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27" borderId="0" xfId="0" applyNumberFormat="1" applyFont="1" applyFill="1" applyBorder="1" applyAlignment="1">
      <alignment horizontal="center"/>
    </xf>
    <xf numFmtId="0" fontId="1" fillId="27" borderId="0" xfId="0" applyNumberFormat="1" applyFont="1" applyFill="1" applyBorder="1" applyAlignment="1">
      <alignment horizontal="center"/>
    </xf>
    <xf numFmtId="0" fontId="2" fillId="23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ont>
        <color rgb="FF006100"/>
      </font>
      <fill>
        <patternFill patternType="solid">
          <fgColor indexed="16"/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One Year Percent Change in Minimum Wage Indicators, Federal Minimum Wage Increases (after last step increase)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055"/>
          <c:w val="0.8912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Chart Data'!$B$3</c:f>
              <c:strCache>
                <c:ptCount val="1"/>
                <c:pt idx="0">
                  <c:v>1981-82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'Annual Chart Data'!$U$2:$AA$2</c:f>
              <c:strCache>
                <c:ptCount val="7"/>
                <c:pt idx="0">
                  <c:v>Restaurant Employment </c:v>
                </c:pt>
                <c:pt idx="1">
                  <c:v>Restaurant Establishments </c:v>
                </c:pt>
                <c:pt idx="2">
                  <c:v>Number of Small Business Restaurants </c:v>
                </c:pt>
                <c:pt idx="3">
                  <c:v>Total Employment </c:v>
                </c:pt>
                <c:pt idx="4">
                  <c:v>Total Establishments </c:v>
                </c:pt>
                <c:pt idx="5">
                  <c:v>Number of Small Businesses, Total </c:v>
                </c:pt>
                <c:pt idx="6">
                  <c:v>Proprietors Income (000s), 2015$</c:v>
                </c:pt>
              </c:strCache>
            </c:strRef>
          </c:cat>
          <c:val>
            <c:numRef>
              <c:f>'Annual Chart Data'!$U$3:$AA$3</c:f>
              <c:numCache>
                <c:ptCount val="7"/>
                <c:pt idx="0">
                  <c:v>0.022544945012651363</c:v>
                </c:pt>
                <c:pt idx="1">
                  <c:v>0.0395082797422075</c:v>
                </c:pt>
                <c:pt idx="2">
                  <c:v>0.04679382487048933</c:v>
                </c:pt>
                <c:pt idx="3">
                  <c:v>-0.007390100787704523</c:v>
                </c:pt>
                <c:pt idx="4">
                  <c:v>0.010345556861317107</c:v>
                </c:pt>
                <c:pt idx="5">
                  <c:v>0.011008020165091503</c:v>
                </c:pt>
                <c:pt idx="6">
                  <c:v>-0.0743078192954022</c:v>
                </c:pt>
              </c:numCache>
            </c:numRef>
          </c:val>
        </c:ser>
        <c:ser>
          <c:idx val="1"/>
          <c:order val="1"/>
          <c:tx>
            <c:strRef>
              <c:f>'Annual Chart Data'!$B$4</c:f>
              <c:strCache>
                <c:ptCount val="1"/>
                <c:pt idx="0">
                  <c:v>1991-92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'Annual Chart Data'!$U$2:$AA$2</c:f>
              <c:strCache>
                <c:ptCount val="7"/>
                <c:pt idx="0">
                  <c:v>Restaurant Employment </c:v>
                </c:pt>
                <c:pt idx="1">
                  <c:v>Restaurant Establishments </c:v>
                </c:pt>
                <c:pt idx="2">
                  <c:v>Number of Small Business Restaurants </c:v>
                </c:pt>
                <c:pt idx="3">
                  <c:v>Total Employment </c:v>
                </c:pt>
                <c:pt idx="4">
                  <c:v>Total Establishments </c:v>
                </c:pt>
                <c:pt idx="5">
                  <c:v>Number of Small Businesses, Total </c:v>
                </c:pt>
                <c:pt idx="6">
                  <c:v>Proprietors Income (000s), 2015$</c:v>
                </c:pt>
              </c:strCache>
            </c:strRef>
          </c:cat>
          <c:val>
            <c:numRef>
              <c:f>'Annual Chart Data'!$U$4:$AA$4</c:f>
              <c:numCache>
                <c:ptCount val="7"/>
                <c:pt idx="0">
                  <c:v>0.024248392571765143</c:v>
                </c:pt>
                <c:pt idx="1">
                  <c:v>0.03588898763719395</c:v>
                </c:pt>
                <c:pt idx="2">
                  <c:v>0.037762165778841394</c:v>
                </c:pt>
                <c:pt idx="3">
                  <c:v>0.005409736216435812</c:v>
                </c:pt>
                <c:pt idx="4">
                  <c:v>0.018875440478014482</c:v>
                </c:pt>
                <c:pt idx="5">
                  <c:v>0.019946718065906754</c:v>
                </c:pt>
                <c:pt idx="6">
                  <c:v>0.08411231543113384</c:v>
                </c:pt>
              </c:numCache>
            </c:numRef>
          </c:val>
        </c:ser>
        <c:ser>
          <c:idx val="2"/>
          <c:order val="2"/>
          <c:tx>
            <c:strRef>
              <c:f>'Annual Chart Data'!$B$5</c:f>
              <c:strCache>
                <c:ptCount val="1"/>
                <c:pt idx="0">
                  <c:v>1997-98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'Annual Chart Data'!$U$2:$AA$2</c:f>
              <c:strCache>
                <c:ptCount val="7"/>
                <c:pt idx="0">
                  <c:v>Restaurant Employment </c:v>
                </c:pt>
                <c:pt idx="1">
                  <c:v>Restaurant Establishments </c:v>
                </c:pt>
                <c:pt idx="2">
                  <c:v>Number of Small Business Restaurants </c:v>
                </c:pt>
                <c:pt idx="3">
                  <c:v>Total Employment </c:v>
                </c:pt>
                <c:pt idx="4">
                  <c:v>Total Establishments </c:v>
                </c:pt>
                <c:pt idx="5">
                  <c:v>Number of Small Businesses, Total </c:v>
                </c:pt>
                <c:pt idx="6">
                  <c:v>Proprietors Income (000s), 2015$</c:v>
                </c:pt>
              </c:strCache>
            </c:strRef>
          </c:cat>
          <c:val>
            <c:numRef>
              <c:f>'Annual Chart Data'!$U$5:$AA$5</c:f>
              <c:numCache>
                <c:ptCount val="7"/>
                <c:pt idx="0">
                  <c:v>0.02118601846249102</c:v>
                </c:pt>
                <c:pt idx="1">
                  <c:v>0.013162430662195579</c:v>
                </c:pt>
                <c:pt idx="2">
                  <c:v>0.011830907855687078</c:v>
                </c:pt>
                <c:pt idx="3">
                  <c:v>0.026767630343891957</c:v>
                </c:pt>
                <c:pt idx="4">
                  <c:v>0.006809846568513578</c:v>
                </c:pt>
                <c:pt idx="5">
                  <c:v>0.005587959643278184</c:v>
                </c:pt>
                <c:pt idx="6">
                  <c:v>0.09147482050818789</c:v>
                </c:pt>
              </c:numCache>
            </c:numRef>
          </c:val>
        </c:ser>
        <c:ser>
          <c:idx val="3"/>
          <c:order val="3"/>
          <c:tx>
            <c:strRef>
              <c:f>'Annual Chart Data'!$B$6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'Annual Chart Data'!$U$2:$AA$2</c:f>
              <c:strCache>
                <c:ptCount val="7"/>
                <c:pt idx="0">
                  <c:v>Restaurant Employment </c:v>
                </c:pt>
                <c:pt idx="1">
                  <c:v>Restaurant Establishments </c:v>
                </c:pt>
                <c:pt idx="2">
                  <c:v>Number of Small Business Restaurants </c:v>
                </c:pt>
                <c:pt idx="3">
                  <c:v>Total Employment </c:v>
                </c:pt>
                <c:pt idx="4">
                  <c:v>Total Establishments </c:v>
                </c:pt>
                <c:pt idx="5">
                  <c:v>Number of Small Businesses, Total </c:v>
                </c:pt>
                <c:pt idx="6">
                  <c:v>Proprietors Income (000s), 2015$</c:v>
                </c:pt>
              </c:strCache>
            </c:strRef>
          </c:cat>
          <c:val>
            <c:numRef>
              <c:f>'Annual Chart Data'!$U$6:$AA$6</c:f>
              <c:numCache>
                <c:ptCount val="7"/>
                <c:pt idx="0">
                  <c:v>-0.011835827055472703</c:v>
                </c:pt>
                <c:pt idx="1">
                  <c:v>0.014787714875246216</c:v>
                </c:pt>
                <c:pt idx="2">
                  <c:v>0.01788036227397871</c:v>
                </c:pt>
                <c:pt idx="3">
                  <c:v>-0.02217744558872281</c:v>
                </c:pt>
                <c:pt idx="4">
                  <c:v>-0.0049555624463154535</c:v>
                </c:pt>
                <c:pt idx="5">
                  <c:v>-0.003730222989388965</c:v>
                </c:pt>
                <c:pt idx="6">
                  <c:v>0.03544896057082503</c:v>
                </c:pt>
              </c:numCache>
            </c:numRef>
          </c:val>
        </c:ser>
        <c:axId val="31745990"/>
        <c:axId val="17278455"/>
      </c:barChart>
      <c:catAx>
        <c:axId val="317459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278455"/>
        <c:crosses val="autoZero"/>
        <c:auto val="1"/>
        <c:lblOffset val="100"/>
        <c:tickLblSkip val="1"/>
        <c:noMultiLvlLbl val="0"/>
      </c:catAx>
      <c:valAx>
        <c:axId val="17278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5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5"/>
          <c:y val="0.41375"/>
          <c:w val="0.073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Direction of Economic Change for Various Economic Indicators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 Months After Federal Minimum Wage Increase, 1938-2009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2"/>
          <c:w val="0.935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Chart Data'!$A$3</c:f>
              <c:strCache>
                <c:ptCount val="1"/>
                <c:pt idx="0">
                  <c:v>Positive Net Change (12mo)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Chart Data'!$B$2:$H$2</c:f>
              <c:strCache/>
            </c:strRef>
          </c:cat>
          <c:val>
            <c:numRef>
              <c:f>'Monthly Chart Data'!$B$6:$H$6</c:f>
              <c:numCache/>
            </c:numRef>
          </c:val>
        </c:ser>
        <c:ser>
          <c:idx val="1"/>
          <c:order val="1"/>
          <c:tx>
            <c:strRef>
              <c:f>'Monthly Chart Data'!$A$4</c:f>
              <c:strCache>
                <c:ptCount val="1"/>
                <c:pt idx="0">
                  <c:v>Negative Net Change (12mo)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'Monthly Chart Data'!$B$2:$H$2</c:f>
              <c:strCache/>
            </c:strRef>
          </c:cat>
          <c:val>
            <c:numRef>
              <c:f>'Monthly Chart Data'!$B$7:$H$7</c:f>
              <c:numCache/>
            </c:numRef>
          </c:val>
        </c:ser>
        <c:axId val="21288368"/>
        <c:axId val="57377585"/>
      </c:barChart>
      <c:catAx>
        <c:axId val="212883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77585"/>
        <c:crosses val="autoZero"/>
        <c:auto val="1"/>
        <c:lblOffset val="100"/>
        <c:tickLblSkip val="1"/>
        <c:noMultiLvlLbl val="0"/>
      </c:catAx>
      <c:valAx>
        <c:axId val="57377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8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46"/>
          <c:w val="0.5395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0.05075</cdr:y>
    </cdr:from>
    <cdr:to>
      <cdr:x>0.61225</cdr:x>
      <cdr:y>0.1915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4429125" y="285750"/>
          <a:ext cx="9239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53100"/>
    <xdr:graphicFrame>
      <xdr:nvGraphicFramePr>
        <xdr:cNvPr id="1" name="Shape 1025"/>
        <xdr:cNvGraphicFramePr/>
      </xdr:nvGraphicFramePr>
      <xdr:xfrm>
        <a:off x="0" y="0"/>
        <a:ext cx="8763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809625</xdr:colOff>
      <xdr:row>1</xdr:row>
      <xdr:rowOff>152400</xdr:rowOff>
    </xdr:from>
    <xdr:to>
      <xdr:col>18</xdr:col>
      <xdr:colOff>466725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8610600" y="342900"/>
        <a:ext cx="72009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" sqref="C2"/>
    </sheetView>
  </sheetViews>
  <sheetFormatPr defaultColWidth="8.796875" defaultRowHeight="42.75" customHeight="1"/>
  <cols>
    <col min="1" max="1" width="17.5" style="0" customWidth="1"/>
    <col min="2" max="3" width="39.8984375" style="0" customWidth="1"/>
    <col min="4" max="4" width="39.3984375" style="0" bestFit="1" customWidth="1"/>
  </cols>
  <sheetData>
    <row r="1" spans="1:5" ht="42.75" customHeight="1" thickBot="1">
      <c r="A1" s="53" t="s">
        <v>2049</v>
      </c>
      <c r="B1" s="54" t="s">
        <v>2039</v>
      </c>
      <c r="C1" s="54" t="s">
        <v>2062</v>
      </c>
      <c r="D1" s="54" t="s">
        <v>2050</v>
      </c>
      <c r="E1" s="55" t="s">
        <v>2051</v>
      </c>
    </row>
    <row r="2" spans="1:5" ht="42.75" customHeight="1">
      <c r="A2" t="s">
        <v>2037</v>
      </c>
      <c r="B2" t="s">
        <v>2040</v>
      </c>
      <c r="D2" t="s">
        <v>2041</v>
      </c>
      <c r="E2" s="52" t="s">
        <v>2052</v>
      </c>
    </row>
    <row r="3" spans="1:5" ht="42.75" customHeight="1">
      <c r="A3" t="s">
        <v>40</v>
      </c>
      <c r="B3" t="s">
        <v>2038</v>
      </c>
      <c r="D3" t="s">
        <v>2042</v>
      </c>
      <c r="E3" s="52" t="s">
        <v>2053</v>
      </c>
    </row>
    <row r="4" spans="1:5" ht="42.75" customHeight="1">
      <c r="A4" t="s">
        <v>41</v>
      </c>
      <c r="B4" t="s">
        <v>2043</v>
      </c>
      <c r="D4" t="s">
        <v>2042</v>
      </c>
      <c r="E4" s="52" t="s">
        <v>2053</v>
      </c>
    </row>
    <row r="5" spans="1:5" ht="42.75" customHeight="1">
      <c r="A5" t="s">
        <v>42</v>
      </c>
      <c r="B5" t="s">
        <v>2044</v>
      </c>
      <c r="D5" t="s">
        <v>2042</v>
      </c>
      <c r="E5" s="52" t="s">
        <v>2053</v>
      </c>
    </row>
    <row r="6" spans="1:5" ht="42.75" customHeight="1">
      <c r="A6" t="s">
        <v>43</v>
      </c>
      <c r="B6" t="s">
        <v>2045</v>
      </c>
      <c r="D6" t="s">
        <v>2042</v>
      </c>
      <c r="E6" s="52" t="s">
        <v>2053</v>
      </c>
    </row>
    <row r="7" spans="1:5" ht="42.75" customHeight="1">
      <c r="A7" t="s">
        <v>44</v>
      </c>
      <c r="B7" t="s">
        <v>2046</v>
      </c>
      <c r="D7" t="s">
        <v>2042</v>
      </c>
      <c r="E7" s="52" t="s">
        <v>2053</v>
      </c>
    </row>
    <row r="8" spans="1:5" ht="42.75" customHeight="1">
      <c r="A8" t="s">
        <v>45</v>
      </c>
      <c r="B8" t="s">
        <v>2047</v>
      </c>
      <c r="D8" t="s">
        <v>2042</v>
      </c>
      <c r="E8" s="52" t="s">
        <v>2053</v>
      </c>
    </row>
    <row r="9" spans="1:5" ht="42.75" customHeight="1">
      <c r="A9" t="s">
        <v>46</v>
      </c>
      <c r="B9" t="s">
        <v>2048</v>
      </c>
      <c r="D9" t="s">
        <v>2042</v>
      </c>
      <c r="E9" s="52" t="s">
        <v>2053</v>
      </c>
    </row>
    <row r="10" spans="1:5" ht="42.75" customHeight="1">
      <c r="A10" t="s">
        <v>2030</v>
      </c>
      <c r="B10" s="52" t="s">
        <v>2058</v>
      </c>
      <c r="C10" s="52"/>
      <c r="D10" s="52" t="s">
        <v>2057</v>
      </c>
      <c r="E10" s="52" t="s">
        <v>2054</v>
      </c>
    </row>
    <row r="11" spans="1:5" ht="42.75" customHeight="1">
      <c r="A11" t="s">
        <v>2031</v>
      </c>
      <c r="B11" s="52" t="s">
        <v>2059</v>
      </c>
      <c r="C11" s="52"/>
      <c r="D11" s="52" t="s">
        <v>2057</v>
      </c>
      <c r="E11" s="52" t="s">
        <v>2054</v>
      </c>
    </row>
    <row r="12" spans="1:5" ht="42.75" customHeight="1">
      <c r="A12" t="s">
        <v>2032</v>
      </c>
      <c r="B12" s="52" t="s">
        <v>2060</v>
      </c>
      <c r="C12" s="52"/>
      <c r="D12" s="52" t="s">
        <v>2057</v>
      </c>
      <c r="E12" s="52" t="s">
        <v>2054</v>
      </c>
    </row>
    <row r="13" spans="1:5" ht="42.75" customHeight="1">
      <c r="A13" t="s">
        <v>2055</v>
      </c>
      <c r="B13" s="52" t="s">
        <v>2064</v>
      </c>
      <c r="C13" s="52" t="s">
        <v>2063</v>
      </c>
      <c r="D13" s="52" t="s">
        <v>2057</v>
      </c>
      <c r="E13" s="52" t="s">
        <v>2054</v>
      </c>
    </row>
    <row r="14" spans="1:5" ht="42.75" customHeight="1">
      <c r="A14" t="s">
        <v>2056</v>
      </c>
      <c r="B14" s="52" t="s">
        <v>2065</v>
      </c>
      <c r="C14" s="52"/>
      <c r="D14" s="52" t="s">
        <v>2057</v>
      </c>
      <c r="E14" s="52" t="s">
        <v>2054</v>
      </c>
    </row>
    <row r="15" spans="1:5" ht="42.75" customHeight="1">
      <c r="A15" t="s">
        <v>2033</v>
      </c>
      <c r="B15" s="52" t="s">
        <v>2066</v>
      </c>
      <c r="C15" s="52"/>
      <c r="D15" s="52" t="s">
        <v>2057</v>
      </c>
      <c r="E15" s="52" t="s">
        <v>2054</v>
      </c>
    </row>
    <row r="16" spans="1:5" ht="42.75" customHeight="1">
      <c r="A16" t="s">
        <v>2034</v>
      </c>
      <c r="B16" s="52" t="s">
        <v>2067</v>
      </c>
      <c r="C16" s="52"/>
      <c r="D16" s="52" t="s">
        <v>2057</v>
      </c>
      <c r="E16" s="52" t="s">
        <v>2054</v>
      </c>
    </row>
    <row r="17" spans="1:5" ht="42.75" customHeight="1">
      <c r="A17" t="s">
        <v>2035</v>
      </c>
      <c r="B17" s="52" t="s">
        <v>2068</v>
      </c>
      <c r="C17" s="52"/>
      <c r="D17" s="52" t="s">
        <v>2057</v>
      </c>
      <c r="E17" s="52" t="s">
        <v>2054</v>
      </c>
    </row>
    <row r="18" spans="1:5" ht="42.75" customHeight="1">
      <c r="A18" t="s">
        <v>2036</v>
      </c>
      <c r="B18" s="52" t="s">
        <v>2069</v>
      </c>
      <c r="C18" s="52"/>
      <c r="D18" s="52" t="s">
        <v>2057</v>
      </c>
      <c r="E18" s="52" t="s">
        <v>2054</v>
      </c>
    </row>
    <row r="19" spans="1:5" ht="42.75" customHeight="1">
      <c r="A19" t="s">
        <v>1995</v>
      </c>
      <c r="B19" s="52" t="s">
        <v>2070</v>
      </c>
      <c r="C19" s="52" t="s">
        <v>2072</v>
      </c>
      <c r="D19" s="52" t="s">
        <v>2071</v>
      </c>
      <c r="E19" s="52" t="s">
        <v>2054</v>
      </c>
    </row>
    <row r="22" ht="42.75" customHeight="1">
      <c r="A22" s="52" t="s">
        <v>2061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9"/>
  <sheetViews>
    <sheetView tabSelected="1" zoomScale="85" zoomScaleNormal="85" zoomScalePageLayoutView="0" workbookViewId="0" topLeftCell="A60">
      <selection activeCell="C17" sqref="C17:C80"/>
    </sheetView>
  </sheetViews>
  <sheetFormatPr defaultColWidth="6.59765625" defaultRowHeight="15" customHeight="1"/>
  <cols>
    <col min="1" max="1" width="6.8984375" style="6" customWidth="1"/>
    <col min="2" max="2" width="8.8984375" style="6" customWidth="1"/>
    <col min="3" max="3" width="8.59765625" style="6" customWidth="1"/>
    <col min="4" max="4" width="11.19921875" style="6" customWidth="1"/>
    <col min="5" max="5" width="9.3984375" style="6" customWidth="1"/>
    <col min="6" max="9" width="6.59765625" style="6" hidden="1" customWidth="1"/>
    <col min="11" max="11" width="9.5" style="6" customWidth="1"/>
    <col min="12" max="13" width="6.59765625" style="6" customWidth="1"/>
    <col min="14" max="14" width="12" style="6" customWidth="1"/>
    <col min="15" max="15" width="7.3984375" style="37" bestFit="1" customWidth="1"/>
    <col min="16" max="20" width="6.59765625" style="37" customWidth="1"/>
    <col min="21" max="21" width="9.796875" style="37" customWidth="1"/>
    <col min="22" max="23" width="6.59765625" style="37" customWidth="1"/>
    <col min="24" max="24" width="13.296875" style="37" customWidth="1"/>
    <col min="25" max="33" width="6.59765625" style="6" customWidth="1"/>
    <col min="34" max="34" width="9" style="6" bestFit="1" customWidth="1"/>
    <col min="35" max="43" width="6.59765625" style="6" customWidth="1"/>
    <col min="44" max="44" width="9" style="6" bestFit="1" customWidth="1"/>
    <col min="45" max="253" width="6.59765625" style="6" customWidth="1"/>
    <col min="254" max="16384" width="6.59765625" style="7" customWidth="1"/>
  </cols>
  <sheetData>
    <row r="1" spans="15:44" ht="15" customHeight="1">
      <c r="O1" s="68" t="s">
        <v>2015</v>
      </c>
      <c r="P1" s="69"/>
      <c r="Q1" s="69"/>
      <c r="R1" s="69"/>
      <c r="S1" s="69"/>
      <c r="T1" s="69"/>
      <c r="U1" s="69"/>
      <c r="V1" s="69"/>
      <c r="W1" s="69"/>
      <c r="X1" s="69"/>
      <c r="Y1" s="68" t="s">
        <v>2016</v>
      </c>
      <c r="Z1" s="69"/>
      <c r="AA1" s="69"/>
      <c r="AB1" s="69"/>
      <c r="AC1" s="69"/>
      <c r="AD1" s="69"/>
      <c r="AE1" s="69"/>
      <c r="AF1" s="69"/>
      <c r="AG1" s="69"/>
      <c r="AH1" s="69"/>
      <c r="AI1" s="68" t="s">
        <v>2022</v>
      </c>
      <c r="AJ1" s="69"/>
      <c r="AK1" s="69"/>
      <c r="AL1" s="69"/>
      <c r="AM1" s="69"/>
      <c r="AN1" s="69"/>
      <c r="AO1" s="69"/>
      <c r="AP1" s="69"/>
      <c r="AQ1" s="69"/>
      <c r="AR1" s="69"/>
    </row>
    <row r="2" spans="1:44" ht="45" customHeight="1">
      <c r="A2" s="43" t="s">
        <v>35</v>
      </c>
      <c r="B2" s="66" t="s">
        <v>15</v>
      </c>
      <c r="C2" s="67"/>
      <c r="D2" s="66" t="s">
        <v>14</v>
      </c>
      <c r="E2" s="67"/>
      <c r="F2" s="44" t="s">
        <v>13</v>
      </c>
      <c r="G2" s="45" t="s">
        <v>6</v>
      </c>
      <c r="H2" s="43"/>
      <c r="I2" s="45" t="s">
        <v>12</v>
      </c>
      <c r="K2" s="45" t="s">
        <v>10</v>
      </c>
      <c r="L2" s="45" t="s">
        <v>2017</v>
      </c>
      <c r="M2" s="45" t="s">
        <v>2021</v>
      </c>
      <c r="N2" s="46" t="s">
        <v>11</v>
      </c>
      <c r="O2" s="39" t="s">
        <v>2006</v>
      </c>
      <c r="P2" s="39" t="s">
        <v>2007</v>
      </c>
      <c r="Q2" s="39" t="s">
        <v>2008</v>
      </c>
      <c r="R2" s="39" t="s">
        <v>2009</v>
      </c>
      <c r="S2" s="39" t="s">
        <v>2010</v>
      </c>
      <c r="T2" s="39" t="s">
        <v>2011</v>
      </c>
      <c r="U2" s="39" t="s">
        <v>2012</v>
      </c>
      <c r="V2" s="39" t="s">
        <v>2013</v>
      </c>
      <c r="W2" s="39" t="s">
        <v>2014</v>
      </c>
      <c r="X2" s="40" t="s">
        <v>1995</v>
      </c>
      <c r="Y2" s="39" t="s">
        <v>2006</v>
      </c>
      <c r="Z2" s="39" t="s">
        <v>2007</v>
      </c>
      <c r="AA2" s="39" t="s">
        <v>2008</v>
      </c>
      <c r="AB2" s="39" t="s">
        <v>2009</v>
      </c>
      <c r="AC2" s="39" t="s">
        <v>2010</v>
      </c>
      <c r="AD2" s="39" t="s">
        <v>2011</v>
      </c>
      <c r="AE2" s="39" t="s">
        <v>2012</v>
      </c>
      <c r="AF2" s="39" t="s">
        <v>2013</v>
      </c>
      <c r="AG2" s="39" t="s">
        <v>2014</v>
      </c>
      <c r="AH2" s="40" t="s">
        <v>1995</v>
      </c>
      <c r="AI2" s="39" t="s">
        <v>2006</v>
      </c>
      <c r="AJ2" s="39" t="s">
        <v>2007</v>
      </c>
      <c r="AK2" s="39" t="s">
        <v>2008</v>
      </c>
      <c r="AL2" s="39" t="s">
        <v>2009</v>
      </c>
      <c r="AM2" s="39" t="s">
        <v>2010</v>
      </c>
      <c r="AN2" s="39" t="s">
        <v>2011</v>
      </c>
      <c r="AO2" s="39" t="s">
        <v>2012</v>
      </c>
      <c r="AP2" s="39" t="s">
        <v>2013</v>
      </c>
      <c r="AQ2" s="39" t="s">
        <v>2014</v>
      </c>
      <c r="AR2" s="40" t="s">
        <v>1995</v>
      </c>
    </row>
    <row r="3" spans="1:14" ht="16.5" customHeight="1">
      <c r="A3" s="8"/>
      <c r="B3" s="9" t="s">
        <v>9</v>
      </c>
      <c r="C3" s="9" t="s">
        <v>5</v>
      </c>
      <c r="D3" s="9" t="s">
        <v>9</v>
      </c>
      <c r="E3" s="9" t="s">
        <v>8</v>
      </c>
      <c r="F3" s="5" t="s">
        <v>7</v>
      </c>
      <c r="G3" s="9" t="s">
        <v>6</v>
      </c>
      <c r="H3" s="4"/>
      <c r="I3" s="6" t="s">
        <v>5</v>
      </c>
      <c r="K3" s="4"/>
      <c r="N3" s="4"/>
    </row>
    <row r="4" spans="1:14" ht="16.5" customHeight="1">
      <c r="A4" s="10">
        <v>1938</v>
      </c>
      <c r="B4" s="11">
        <v>0.25</v>
      </c>
      <c r="C4" s="11">
        <f aca="true" t="shared" si="0" ref="C4:C35">$B4*($F$80/$F4)</f>
        <v>3.6688648048142185</v>
      </c>
      <c r="D4" s="6" t="s">
        <v>4</v>
      </c>
      <c r="E4" s="12"/>
      <c r="F4" s="13">
        <v>23.69772521623418</v>
      </c>
      <c r="G4" s="14">
        <v>14.1</v>
      </c>
      <c r="H4" s="4"/>
      <c r="I4" s="11">
        <f aca="true" t="shared" si="1" ref="I4:I35">$B4*($G$80/$G4)</f>
        <v>4.200106382978723</v>
      </c>
      <c r="K4" s="4"/>
      <c r="N4" s="4"/>
    </row>
    <row r="5" spans="1:14" ht="16.5" customHeight="1">
      <c r="A5" s="10">
        <v>1939</v>
      </c>
      <c r="B5" s="11">
        <v>0.3</v>
      </c>
      <c r="C5" s="11">
        <f t="shared" si="0"/>
        <v>4.465985071759465</v>
      </c>
      <c r="D5" s="6" t="s">
        <v>4</v>
      </c>
      <c r="E5" s="12"/>
      <c r="F5" s="13">
        <v>23.36158726990462</v>
      </c>
      <c r="G5" s="14">
        <v>13.9</v>
      </c>
      <c r="H5" s="4"/>
      <c r="I5" s="11">
        <f t="shared" si="1"/>
        <v>5.1126474820143875</v>
      </c>
      <c r="K5" s="4"/>
      <c r="N5" s="4"/>
    </row>
    <row r="6" spans="1:14" ht="16.5" customHeight="1">
      <c r="A6" s="10">
        <v>1940</v>
      </c>
      <c r="B6" s="11">
        <v>0.3</v>
      </c>
      <c r="C6" s="11">
        <f t="shared" si="0"/>
        <v>4.434085178389755</v>
      </c>
      <c r="D6" s="6" t="s">
        <v>4</v>
      </c>
      <c r="E6" s="12"/>
      <c r="F6" s="13">
        <v>23.5296562430694</v>
      </c>
      <c r="G6" s="14">
        <v>14</v>
      </c>
      <c r="H6" s="4"/>
      <c r="I6" s="11">
        <f t="shared" si="1"/>
        <v>5.076128571428571</v>
      </c>
      <c r="K6" s="4"/>
      <c r="N6" s="4"/>
    </row>
    <row r="7" spans="1:14" ht="16.5" customHeight="1">
      <c r="A7" s="10">
        <v>1941</v>
      </c>
      <c r="B7" s="11">
        <v>0.3</v>
      </c>
      <c r="C7" s="11">
        <f t="shared" si="0"/>
        <v>4.2229382651330996</v>
      </c>
      <c r="D7" s="6" t="s">
        <v>4</v>
      </c>
      <c r="E7" s="12"/>
      <c r="F7" s="13">
        <v>24.70613905522287</v>
      </c>
      <c r="G7" s="14">
        <v>14.7</v>
      </c>
      <c r="H7" s="4"/>
      <c r="I7" s="11">
        <f t="shared" si="1"/>
        <v>4.834408163265306</v>
      </c>
      <c r="K7" s="4"/>
      <c r="N7" s="4"/>
    </row>
    <row r="8" spans="1:14" ht="16.5" customHeight="1">
      <c r="A8" s="10">
        <v>1942</v>
      </c>
      <c r="B8" s="11">
        <v>0.3</v>
      </c>
      <c r="C8" s="11">
        <f t="shared" si="0"/>
        <v>3.808416717635371</v>
      </c>
      <c r="D8" s="6" t="s">
        <v>4</v>
      </c>
      <c r="E8" s="12"/>
      <c r="F8" s="13">
        <v>27.39524262585938</v>
      </c>
      <c r="G8" s="14">
        <v>16.3</v>
      </c>
      <c r="H8" s="4"/>
      <c r="I8" s="11">
        <f t="shared" si="1"/>
        <v>4.359865030674846</v>
      </c>
      <c r="K8" s="4"/>
      <c r="N8" s="4"/>
    </row>
    <row r="9" spans="1:14" ht="16.5" customHeight="1">
      <c r="A9" s="10">
        <v>1943</v>
      </c>
      <c r="B9" s="11">
        <v>0.3</v>
      </c>
      <c r="C9" s="11">
        <f t="shared" si="0"/>
        <v>3.588277022974367</v>
      </c>
      <c r="D9" s="6" t="s">
        <v>4</v>
      </c>
      <c r="E9" s="12"/>
      <c r="F9" s="13">
        <v>29.0759323575072</v>
      </c>
      <c r="G9" s="14">
        <v>17.3</v>
      </c>
      <c r="H9" s="4"/>
      <c r="I9" s="11">
        <f t="shared" si="1"/>
        <v>4.107849710982658</v>
      </c>
      <c r="K9" s="4"/>
      <c r="N9" s="4"/>
    </row>
    <row r="10" spans="1:14" ht="16.5" customHeight="1">
      <c r="A10" s="10">
        <v>1944</v>
      </c>
      <c r="B10" s="11">
        <v>0.3</v>
      </c>
      <c r="C10" s="11">
        <f t="shared" si="0"/>
        <v>3.5271132100827587</v>
      </c>
      <c r="D10" s="6" t="s">
        <v>4</v>
      </c>
      <c r="E10" s="12"/>
      <c r="F10" s="13">
        <v>29.58013927700154</v>
      </c>
      <c r="G10" s="14">
        <v>17.6</v>
      </c>
      <c r="H10" s="4"/>
      <c r="I10" s="11">
        <f t="shared" si="1"/>
        <v>4.037829545454545</v>
      </c>
      <c r="K10" s="4"/>
      <c r="N10" s="4"/>
    </row>
    <row r="11" spans="1:14" ht="16.5" customHeight="1">
      <c r="A11" s="10">
        <v>1945</v>
      </c>
      <c r="B11" s="11">
        <v>0.4</v>
      </c>
      <c r="C11" s="11">
        <f t="shared" si="0"/>
        <v>4.598310555367152</v>
      </c>
      <c r="D11" s="6" t="s">
        <v>4</v>
      </c>
      <c r="E11" s="12"/>
      <c r="F11" s="13">
        <v>30.25241516966067</v>
      </c>
      <c r="G11" s="14">
        <v>18</v>
      </c>
      <c r="H11" s="4"/>
      <c r="I11" s="11">
        <f t="shared" si="1"/>
        <v>5.2641333333333336</v>
      </c>
      <c r="K11" s="4"/>
      <c r="N11" s="4"/>
    </row>
    <row r="12" spans="1:14" ht="16.5" customHeight="1">
      <c r="A12" s="10">
        <v>1946</v>
      </c>
      <c r="B12" s="11">
        <v>0.4</v>
      </c>
      <c r="C12" s="11">
        <f t="shared" si="0"/>
        <v>4.24459435880045</v>
      </c>
      <c r="D12" s="6" t="s">
        <v>4</v>
      </c>
      <c r="E12" s="12"/>
      <c r="F12" s="13">
        <v>32.77344976713238</v>
      </c>
      <c r="G12" s="14">
        <v>19.5</v>
      </c>
      <c r="H12" s="4"/>
      <c r="I12" s="11">
        <f t="shared" si="1"/>
        <v>4.8592</v>
      </c>
      <c r="K12" s="4"/>
      <c r="N12" s="4"/>
    </row>
    <row r="13" spans="1:14" ht="16.5" customHeight="1">
      <c r="A13" s="10">
        <v>1947</v>
      </c>
      <c r="B13" s="11">
        <v>0.4</v>
      </c>
      <c r="C13" s="11">
        <f t="shared" si="0"/>
        <v>3.711640807022814</v>
      </c>
      <c r="D13" s="6" t="s">
        <v>4</v>
      </c>
      <c r="E13" s="12"/>
      <c r="F13" s="13">
        <v>37.47938101574626</v>
      </c>
      <c r="G13" s="14">
        <v>22.3</v>
      </c>
      <c r="H13" s="4"/>
      <c r="I13" s="11">
        <f t="shared" si="1"/>
        <v>4.249076233183856</v>
      </c>
      <c r="K13" s="4"/>
      <c r="N13" s="4"/>
    </row>
    <row r="14" spans="1:14" ht="16.5" customHeight="1">
      <c r="A14" s="10">
        <v>1948</v>
      </c>
      <c r="B14" s="11">
        <v>0.4</v>
      </c>
      <c r="C14" s="11">
        <f t="shared" si="0"/>
        <v>3.4344228214360477</v>
      </c>
      <c r="D14" s="6" t="s">
        <v>4</v>
      </c>
      <c r="E14" s="12"/>
      <c r="F14" s="13">
        <v>40.50462253271233</v>
      </c>
      <c r="G14" s="14">
        <v>24.1</v>
      </c>
      <c r="H14" s="4"/>
      <c r="I14" s="11">
        <f t="shared" si="1"/>
        <v>3.9317178423236516</v>
      </c>
      <c r="K14" s="4"/>
      <c r="N14" s="13">
        <v>3.8</v>
      </c>
    </row>
    <row r="15" spans="1:14" ht="16.5" customHeight="1">
      <c r="A15" s="10">
        <v>1949</v>
      </c>
      <c r="B15" s="11">
        <v>0.4</v>
      </c>
      <c r="C15" s="11">
        <f t="shared" si="0"/>
        <v>3.4777138654037296</v>
      </c>
      <c r="D15" s="6" t="s">
        <v>4</v>
      </c>
      <c r="E15" s="12"/>
      <c r="F15" s="13">
        <v>40.00041561321798</v>
      </c>
      <c r="G15" s="14">
        <v>23.8</v>
      </c>
      <c r="H15" s="4"/>
      <c r="I15" s="11">
        <f t="shared" si="1"/>
        <v>3.9812773109243693</v>
      </c>
      <c r="K15" s="4"/>
      <c r="N15" s="13">
        <v>5.9</v>
      </c>
    </row>
    <row r="16" spans="1:14" ht="16.5" customHeight="1">
      <c r="A16" s="10">
        <v>1950</v>
      </c>
      <c r="B16" s="11">
        <v>0.75</v>
      </c>
      <c r="C16" s="11">
        <f t="shared" si="0"/>
        <v>6.43954279019259</v>
      </c>
      <c r="D16" s="6" t="s">
        <v>4</v>
      </c>
      <c r="E16" s="12"/>
      <c r="F16" s="13">
        <v>40.50462253271233</v>
      </c>
      <c r="G16" s="14">
        <v>24.1</v>
      </c>
      <c r="H16" s="4"/>
      <c r="I16" s="11">
        <f t="shared" si="1"/>
        <v>7.371970954356846</v>
      </c>
      <c r="K16" s="6" t="s">
        <v>3</v>
      </c>
      <c r="N16" s="13">
        <v>5.3</v>
      </c>
    </row>
    <row r="17" spans="1:14" ht="16.5" customHeight="1">
      <c r="A17" s="10">
        <v>1951</v>
      </c>
      <c r="B17" s="11">
        <v>0.75</v>
      </c>
      <c r="C17" s="11">
        <f t="shared" si="0"/>
        <v>5.968960817063132</v>
      </c>
      <c r="D17" s="6" t="s">
        <v>4</v>
      </c>
      <c r="E17" s="12"/>
      <c r="F17" s="13">
        <v>43.69793302284317</v>
      </c>
      <c r="G17" s="14">
        <v>26</v>
      </c>
      <c r="H17" s="4"/>
      <c r="I17" s="11">
        <f t="shared" si="1"/>
        <v>6.8332500000000005</v>
      </c>
      <c r="K17" s="4"/>
      <c r="N17" s="13">
        <v>3.3</v>
      </c>
    </row>
    <row r="18" spans="1:14" ht="16.5" customHeight="1">
      <c r="A18" s="10">
        <v>1952</v>
      </c>
      <c r="B18" s="11">
        <v>0.75</v>
      </c>
      <c r="C18" s="11">
        <f t="shared" si="0"/>
        <v>5.856338914854392</v>
      </c>
      <c r="D18" s="6" t="s">
        <v>4</v>
      </c>
      <c r="E18" s="12"/>
      <c r="F18" s="13">
        <v>44.53827788866708</v>
      </c>
      <c r="G18" s="14">
        <v>26.5</v>
      </c>
      <c r="H18" s="4"/>
      <c r="I18" s="11">
        <f t="shared" si="1"/>
        <v>6.704320754716981</v>
      </c>
      <c r="K18" s="4"/>
      <c r="N18" s="13">
        <v>3</v>
      </c>
    </row>
    <row r="19" spans="1:14" ht="16.5" customHeight="1">
      <c r="A19" s="10">
        <v>1953</v>
      </c>
      <c r="B19" s="11">
        <v>0.75</v>
      </c>
      <c r="C19" s="11">
        <f t="shared" si="0"/>
        <v>5.81247120762702</v>
      </c>
      <c r="D19" s="6" t="s">
        <v>4</v>
      </c>
      <c r="E19" s="12"/>
      <c r="F19" s="13">
        <v>44.87441583499664</v>
      </c>
      <c r="G19" s="14">
        <v>26.7</v>
      </c>
      <c r="H19" s="4"/>
      <c r="I19" s="11">
        <f t="shared" si="1"/>
        <v>6.654101123595505</v>
      </c>
      <c r="K19" s="4"/>
      <c r="N19" s="13">
        <v>2.9</v>
      </c>
    </row>
    <row r="20" spans="1:14" ht="16.5" customHeight="1">
      <c r="A20" s="10">
        <v>1954</v>
      </c>
      <c r="B20" s="11">
        <v>0.75</v>
      </c>
      <c r="C20" s="11">
        <f t="shared" si="0"/>
        <v>5.769255808313806</v>
      </c>
      <c r="D20" s="6" t="s">
        <v>4</v>
      </c>
      <c r="E20" s="12"/>
      <c r="F20" s="13">
        <v>45.21055378132621</v>
      </c>
      <c r="G20" s="14">
        <v>26.9</v>
      </c>
      <c r="H20" s="4"/>
      <c r="I20" s="11">
        <f t="shared" si="1"/>
        <v>6.604628252788103</v>
      </c>
      <c r="K20" s="4"/>
      <c r="N20" s="13">
        <v>5.5</v>
      </c>
    </row>
    <row r="21" spans="1:14" ht="16.5" customHeight="1">
      <c r="A21" s="10">
        <v>1955</v>
      </c>
      <c r="B21" s="11">
        <v>0.75</v>
      </c>
      <c r="C21" s="11">
        <f t="shared" si="0"/>
        <v>5.7907828822254235</v>
      </c>
      <c r="D21" s="6" t="s">
        <v>4</v>
      </c>
      <c r="E21" s="12"/>
      <c r="F21" s="13">
        <v>45.04248480816144</v>
      </c>
      <c r="G21" s="14">
        <v>26.8</v>
      </c>
      <c r="H21" s="4"/>
      <c r="I21" s="11">
        <f t="shared" si="1"/>
        <v>6.629272388059701</v>
      </c>
      <c r="K21" s="4"/>
      <c r="N21" s="13">
        <v>4.4</v>
      </c>
    </row>
    <row r="22" spans="1:14" ht="16.5" customHeight="1">
      <c r="A22" s="10">
        <v>1956</v>
      </c>
      <c r="B22" s="11">
        <v>1</v>
      </c>
      <c r="C22" s="11">
        <f t="shared" si="0"/>
        <v>7.607499080570656</v>
      </c>
      <c r="D22" s="6" t="s">
        <v>4</v>
      </c>
      <c r="E22" s="12"/>
      <c r="F22" s="13">
        <v>45.71476070082056</v>
      </c>
      <c r="G22" s="14">
        <v>27.2</v>
      </c>
      <c r="H22" s="4"/>
      <c r="I22" s="11">
        <f t="shared" si="1"/>
        <v>8.709044117647059</v>
      </c>
      <c r="K22" s="6" t="s">
        <v>3</v>
      </c>
      <c r="N22" s="13">
        <v>4.1</v>
      </c>
    </row>
    <row r="23" spans="1:14" ht="16.5" customHeight="1">
      <c r="A23" s="10">
        <v>1957</v>
      </c>
      <c r="B23" s="11">
        <v>1</v>
      </c>
      <c r="C23" s="11">
        <f t="shared" si="0"/>
        <v>7.363842526388677</v>
      </c>
      <c r="D23" s="6" t="s">
        <v>4</v>
      </c>
      <c r="E23" s="12"/>
      <c r="F23" s="13">
        <v>47.2273814593036</v>
      </c>
      <c r="G23" s="14">
        <v>28.1</v>
      </c>
      <c r="H23" s="4"/>
      <c r="I23" s="11">
        <f t="shared" si="1"/>
        <v>8.430106761565836</v>
      </c>
      <c r="K23" s="4"/>
      <c r="N23" s="13">
        <v>4.3</v>
      </c>
    </row>
    <row r="24" spans="1:14" ht="16.5" customHeight="1">
      <c r="A24" s="10">
        <v>1958</v>
      </c>
      <c r="B24" s="11">
        <v>1</v>
      </c>
      <c r="C24" s="11">
        <f t="shared" si="0"/>
        <v>7.1599991346547345</v>
      </c>
      <c r="D24" s="6" t="s">
        <v>4</v>
      </c>
      <c r="E24" s="12"/>
      <c r="F24" s="13">
        <v>48.57193324462185</v>
      </c>
      <c r="G24" s="14">
        <v>28.9</v>
      </c>
      <c r="H24" s="4"/>
      <c r="I24" s="11">
        <f t="shared" si="1"/>
        <v>8.196747404844292</v>
      </c>
      <c r="K24" s="4"/>
      <c r="N24" s="13">
        <v>6.8</v>
      </c>
    </row>
    <row r="25" spans="1:14" ht="16.5" customHeight="1">
      <c r="A25" s="10">
        <v>1959</v>
      </c>
      <c r="B25" s="11">
        <v>1</v>
      </c>
      <c r="C25" s="11">
        <f t="shared" si="0"/>
        <v>7.110789518608998</v>
      </c>
      <c r="D25" s="6" t="s">
        <v>4</v>
      </c>
      <c r="E25" s="12"/>
      <c r="F25" s="13">
        <v>48.90807119095141</v>
      </c>
      <c r="G25" s="14">
        <v>29.1</v>
      </c>
      <c r="H25" s="4"/>
      <c r="I25" s="11">
        <f t="shared" si="1"/>
        <v>8.14041237113402</v>
      </c>
      <c r="K25" s="4"/>
      <c r="N25" s="13">
        <v>5.5</v>
      </c>
    </row>
    <row r="26" spans="1:14" ht="16.5" customHeight="1">
      <c r="A26" s="10">
        <v>1960</v>
      </c>
      <c r="B26" s="11">
        <v>1</v>
      </c>
      <c r="C26" s="11">
        <f t="shared" si="0"/>
        <v>6.9906748307946565</v>
      </c>
      <c r="D26" s="6" t="s">
        <v>4</v>
      </c>
      <c r="E26" s="12"/>
      <c r="F26" s="13">
        <v>49.74841605677532</v>
      </c>
      <c r="G26" s="14">
        <v>29.6</v>
      </c>
      <c r="H26" s="4"/>
      <c r="I26" s="11">
        <f t="shared" si="1"/>
        <v>8.002905405405405</v>
      </c>
      <c r="K26" s="4"/>
      <c r="N26" s="13">
        <v>5.5</v>
      </c>
    </row>
    <row r="27" spans="1:14" ht="16.5" customHeight="1">
      <c r="A27" s="10">
        <v>1961</v>
      </c>
      <c r="B27" s="11">
        <v>1.15</v>
      </c>
      <c r="C27" s="11">
        <f t="shared" si="0"/>
        <v>7.9586144227508395</v>
      </c>
      <c r="D27" s="6" t="s">
        <v>4</v>
      </c>
      <c r="E27" s="12"/>
      <c r="F27" s="13">
        <v>50.25262297626966</v>
      </c>
      <c r="G27" s="14">
        <v>29.9</v>
      </c>
      <c r="H27" s="4"/>
      <c r="I27" s="11">
        <f t="shared" si="1"/>
        <v>9.111</v>
      </c>
      <c r="K27" s="6" t="s">
        <v>3</v>
      </c>
      <c r="N27" s="13">
        <v>6.7</v>
      </c>
    </row>
    <row r="28" spans="1:14" ht="16.5" customHeight="1">
      <c r="A28" s="10">
        <v>1962</v>
      </c>
      <c r="B28" s="11">
        <v>1.15</v>
      </c>
      <c r="C28" s="11">
        <f t="shared" si="0"/>
        <v>7.879555339081129</v>
      </c>
      <c r="D28" s="6" t="s">
        <v>4</v>
      </c>
      <c r="E28" s="12"/>
      <c r="F28" s="13">
        <v>50.756829895764</v>
      </c>
      <c r="G28" s="14">
        <v>30.2</v>
      </c>
      <c r="H28" s="4"/>
      <c r="I28" s="11">
        <f t="shared" si="1"/>
        <v>9.020493377483444</v>
      </c>
      <c r="K28" s="4"/>
      <c r="N28" s="13">
        <v>5.5</v>
      </c>
    </row>
    <row r="29" spans="1:14" ht="16.5" customHeight="1">
      <c r="A29" s="10">
        <v>1963</v>
      </c>
      <c r="B29" s="11">
        <v>1.25</v>
      </c>
      <c r="C29" s="11">
        <f t="shared" si="0"/>
        <v>8.452776756189616</v>
      </c>
      <c r="D29" s="6" t="s">
        <v>4</v>
      </c>
      <c r="E29" s="12"/>
      <c r="F29" s="13">
        <v>51.42910578842314</v>
      </c>
      <c r="G29" s="14">
        <v>30.6</v>
      </c>
      <c r="H29" s="4"/>
      <c r="I29" s="11">
        <f t="shared" si="1"/>
        <v>9.676715686274509</v>
      </c>
      <c r="K29" s="6" t="s">
        <v>3</v>
      </c>
      <c r="N29" s="13">
        <v>5.7</v>
      </c>
    </row>
    <row r="30" spans="1:14" ht="16.5" customHeight="1">
      <c r="A30" s="10">
        <v>1964</v>
      </c>
      <c r="B30" s="11">
        <v>1.25</v>
      </c>
      <c r="C30" s="11">
        <f t="shared" si="0"/>
        <v>8.343708669012976</v>
      </c>
      <c r="D30" s="6" t="s">
        <v>4</v>
      </c>
      <c r="E30" s="12"/>
      <c r="F30" s="13">
        <v>52.10138168108226</v>
      </c>
      <c r="G30" s="14">
        <v>31</v>
      </c>
      <c r="H30" s="4"/>
      <c r="I30" s="11">
        <f t="shared" si="1"/>
        <v>9.551854838709676</v>
      </c>
      <c r="K30" s="4"/>
      <c r="N30" s="13">
        <v>5.2</v>
      </c>
    </row>
    <row r="31" spans="1:14" ht="16.5" customHeight="1">
      <c r="A31" s="10">
        <v>1965</v>
      </c>
      <c r="B31" s="11">
        <v>1.25</v>
      </c>
      <c r="C31" s="11">
        <f t="shared" si="0"/>
        <v>8.211268848869913</v>
      </c>
      <c r="D31" s="6" t="s">
        <v>4</v>
      </c>
      <c r="E31" s="12"/>
      <c r="F31" s="13">
        <v>52.94172654690617</v>
      </c>
      <c r="G31" s="14">
        <v>31.5</v>
      </c>
      <c r="H31" s="4"/>
      <c r="I31" s="11">
        <f t="shared" si="1"/>
        <v>9.400238095238095</v>
      </c>
      <c r="K31" s="4"/>
      <c r="N31" s="13">
        <v>4.5</v>
      </c>
    </row>
    <row r="32" spans="1:14" ht="16.5" customHeight="1">
      <c r="A32" s="10">
        <v>1966</v>
      </c>
      <c r="B32" s="11">
        <v>1.25</v>
      </c>
      <c r="C32" s="11">
        <f t="shared" si="0"/>
        <v>7.983178047512417</v>
      </c>
      <c r="D32" s="6" t="s">
        <v>4</v>
      </c>
      <c r="E32" s="12"/>
      <c r="F32" s="13">
        <v>54.4543473053892</v>
      </c>
      <c r="G32" s="14">
        <v>32.4</v>
      </c>
      <c r="H32" s="4"/>
      <c r="I32" s="11">
        <f t="shared" si="1"/>
        <v>9.139120370370371</v>
      </c>
      <c r="K32" s="4"/>
      <c r="N32" s="13">
        <v>3.8</v>
      </c>
    </row>
    <row r="33" spans="1:14" ht="16.5" customHeight="1">
      <c r="A33" s="10">
        <v>1967</v>
      </c>
      <c r="B33" s="11">
        <v>1.4</v>
      </c>
      <c r="C33" s="11">
        <f t="shared" si="0"/>
        <v>8.673460029584746</v>
      </c>
      <c r="D33" s="11">
        <f aca="true" t="shared" si="2" ref="D33:D44">B33/2</f>
        <v>0.7</v>
      </c>
      <c r="E33" s="11">
        <f aca="true" t="shared" si="3" ref="E33:E64">$D33*($F$80/$F33)</f>
        <v>4.336730014792373</v>
      </c>
      <c r="F33" s="13">
        <v>56.13503703703702</v>
      </c>
      <c r="G33" s="14">
        <v>33.4</v>
      </c>
      <c r="H33" s="4"/>
      <c r="I33" s="11">
        <f t="shared" si="1"/>
        <v>9.929353293413174</v>
      </c>
      <c r="K33" s="6">
        <v>1</v>
      </c>
      <c r="L33" s="6">
        <f>K32</f>
        <v>0</v>
      </c>
      <c r="M33" s="6">
        <v>0</v>
      </c>
      <c r="N33" s="13">
        <v>3.8</v>
      </c>
    </row>
    <row r="34" spans="1:24" ht="16.5" customHeight="1">
      <c r="A34" s="10">
        <v>1968</v>
      </c>
      <c r="B34" s="11">
        <v>1.6</v>
      </c>
      <c r="C34" s="11">
        <f t="shared" si="0"/>
        <v>9.544421343658243</v>
      </c>
      <c r="D34" s="11">
        <f t="shared" si="2"/>
        <v>0.8</v>
      </c>
      <c r="E34" s="11">
        <f t="shared" si="3"/>
        <v>4.7722106718291215</v>
      </c>
      <c r="F34" s="13">
        <v>58.30002469135801</v>
      </c>
      <c r="G34" s="14">
        <v>34.8</v>
      </c>
      <c r="H34" s="4"/>
      <c r="I34" s="11">
        <f t="shared" si="1"/>
        <v>10.891310344827588</v>
      </c>
      <c r="K34" s="6">
        <v>1</v>
      </c>
      <c r="L34" s="6">
        <f>K33</f>
        <v>1</v>
      </c>
      <c r="M34" s="6">
        <v>0</v>
      </c>
      <c r="N34" s="13">
        <v>3.6</v>
      </c>
      <c r="X34" s="38"/>
    </row>
    <row r="35" spans="1:24" ht="16.5" customHeight="1">
      <c r="A35" s="10">
        <v>1969</v>
      </c>
      <c r="B35" s="11">
        <v>1.6</v>
      </c>
      <c r="C35" s="11">
        <f t="shared" si="0"/>
        <v>9.132606209541011</v>
      </c>
      <c r="D35" s="11">
        <f t="shared" si="2"/>
        <v>0.8</v>
      </c>
      <c r="E35" s="11">
        <f t="shared" si="3"/>
        <v>4.566303104770506</v>
      </c>
      <c r="F35" s="13">
        <v>60.92893827160491</v>
      </c>
      <c r="G35" s="14">
        <v>36.7</v>
      </c>
      <c r="H35" s="4"/>
      <c r="I35" s="11">
        <f t="shared" si="1"/>
        <v>10.327455040871934</v>
      </c>
      <c r="K35" s="4"/>
      <c r="L35" s="6">
        <f aca="true" t="shared" si="4" ref="L35:L80">K34</f>
        <v>1</v>
      </c>
      <c r="M35" s="6">
        <v>1</v>
      </c>
      <c r="N35" s="15">
        <v>3.5</v>
      </c>
      <c r="X35" s="37">
        <v>414431005.6403269</v>
      </c>
    </row>
    <row r="36" spans="1:24" ht="16.5" customHeight="1">
      <c r="A36" s="10">
        <v>1970</v>
      </c>
      <c r="B36" s="11">
        <v>1.6</v>
      </c>
      <c r="C36" s="11">
        <f aca="true" t="shared" si="5" ref="C36:C67">$B36*($F$80/$F36)</f>
        <v>8.712462098206194</v>
      </c>
      <c r="D36" s="11">
        <f t="shared" si="2"/>
        <v>0.8</v>
      </c>
      <c r="E36" s="11">
        <f t="shared" si="3"/>
        <v>4.356231049103097</v>
      </c>
      <c r="F36" s="13">
        <v>63.86713580246911</v>
      </c>
      <c r="G36" s="14">
        <v>38.8</v>
      </c>
      <c r="H36" s="4"/>
      <c r="I36" s="11">
        <f aca="true" t="shared" si="6" ref="I36:I67">$B36*($G$80/$G36)</f>
        <v>9.768494845360827</v>
      </c>
      <c r="K36" s="4"/>
      <c r="L36" s="6">
        <f t="shared" si="4"/>
        <v>0</v>
      </c>
      <c r="M36" s="6">
        <v>0</v>
      </c>
      <c r="N36" s="15">
        <v>4.9</v>
      </c>
      <c r="X36" s="37">
        <v>396508671.46907216</v>
      </c>
    </row>
    <row r="37" spans="1:24" ht="16.5" customHeight="1">
      <c r="A37" s="10">
        <v>1971</v>
      </c>
      <c r="B37" s="11">
        <v>1.6</v>
      </c>
      <c r="C37" s="11">
        <f t="shared" si="5"/>
        <v>8.348600572063011</v>
      </c>
      <c r="D37" s="11">
        <f t="shared" si="2"/>
        <v>0.8</v>
      </c>
      <c r="E37" s="11">
        <f t="shared" si="3"/>
        <v>4.174300286031506</v>
      </c>
      <c r="F37" s="13">
        <v>66.65069135802467</v>
      </c>
      <c r="G37" s="14">
        <v>40.5</v>
      </c>
      <c r="H37" s="4"/>
      <c r="I37" s="11">
        <f t="shared" si="6"/>
        <v>9.35845925925926</v>
      </c>
      <c r="K37" s="4"/>
      <c r="L37" s="6">
        <f t="shared" si="4"/>
        <v>0</v>
      </c>
      <c r="M37" s="6">
        <v>0</v>
      </c>
      <c r="N37" s="15">
        <v>5.9</v>
      </c>
      <c r="X37" s="37">
        <v>412690489.0370371</v>
      </c>
    </row>
    <row r="38" spans="1:24" ht="16.5" customHeight="1">
      <c r="A38" s="10">
        <v>1972</v>
      </c>
      <c r="B38" s="11">
        <v>1.6</v>
      </c>
      <c r="C38" s="11">
        <f t="shared" si="5"/>
        <v>8.104159564322428</v>
      </c>
      <c r="D38" s="11">
        <f t="shared" si="2"/>
        <v>0.8</v>
      </c>
      <c r="E38" s="11">
        <f t="shared" si="3"/>
        <v>4.052079782161214</v>
      </c>
      <c r="F38" s="13">
        <v>68.66103703703702</v>
      </c>
      <c r="G38" s="14">
        <v>41.8</v>
      </c>
      <c r="H38" s="4"/>
      <c r="I38" s="11">
        <f t="shared" si="6"/>
        <v>9.067406698564595</v>
      </c>
      <c r="K38" s="4"/>
      <c r="L38" s="6">
        <f t="shared" si="4"/>
        <v>0</v>
      </c>
      <c r="M38" s="6">
        <v>0</v>
      </c>
      <c r="N38" s="15">
        <v>5.6</v>
      </c>
      <c r="X38" s="37">
        <v>442666104.21052635</v>
      </c>
    </row>
    <row r="39" spans="1:24" ht="16.5" customHeight="1">
      <c r="A39" s="10">
        <v>1973</v>
      </c>
      <c r="B39" s="11">
        <v>1.6</v>
      </c>
      <c r="C39" s="11">
        <f t="shared" si="5"/>
        <v>7.623404335930418</v>
      </c>
      <c r="D39" s="11">
        <f t="shared" si="2"/>
        <v>0.8</v>
      </c>
      <c r="E39" s="11">
        <f t="shared" si="3"/>
        <v>3.811702167965209</v>
      </c>
      <c r="F39" s="13">
        <v>72.991012345679</v>
      </c>
      <c r="G39" s="14">
        <v>44.4</v>
      </c>
      <c r="H39" s="4"/>
      <c r="I39" s="11">
        <f t="shared" si="6"/>
        <v>8.536432432432433</v>
      </c>
      <c r="K39" s="4"/>
      <c r="L39" s="6">
        <f t="shared" si="4"/>
        <v>0</v>
      </c>
      <c r="M39" s="6">
        <v>0</v>
      </c>
      <c r="N39" s="15">
        <v>4.9</v>
      </c>
      <c r="X39" s="37">
        <v>445447828.0405406</v>
      </c>
    </row>
    <row r="40" spans="1:24" ht="16.5" customHeight="1">
      <c r="A40" s="10">
        <v>1974</v>
      </c>
      <c r="B40" s="11">
        <v>2</v>
      </c>
      <c r="C40" s="11">
        <f t="shared" si="5"/>
        <v>8.666297799997972</v>
      </c>
      <c r="D40" s="11">
        <f t="shared" si="2"/>
        <v>1</v>
      </c>
      <c r="E40" s="11">
        <f t="shared" si="3"/>
        <v>4.333148899998986</v>
      </c>
      <c r="F40" s="13">
        <v>80.25918518518516</v>
      </c>
      <c r="G40" s="14">
        <v>49.3</v>
      </c>
      <c r="H40" s="4"/>
      <c r="I40" s="11">
        <f t="shared" si="6"/>
        <v>9.609979716024341</v>
      </c>
      <c r="K40" s="6">
        <v>1</v>
      </c>
      <c r="L40" s="6">
        <f t="shared" si="4"/>
        <v>0</v>
      </c>
      <c r="M40" s="6">
        <v>0</v>
      </c>
      <c r="N40" s="15">
        <v>5.6</v>
      </c>
      <c r="X40" s="37">
        <v>426654638.2352941</v>
      </c>
    </row>
    <row r="41" spans="1:24" ht="16.5" customHeight="1">
      <c r="A41" s="10">
        <v>1975</v>
      </c>
      <c r="B41" s="11">
        <v>2.1</v>
      </c>
      <c r="C41" s="11">
        <f t="shared" si="5"/>
        <v>8.403378978841449</v>
      </c>
      <c r="D41" s="11">
        <f t="shared" si="2"/>
        <v>1.05</v>
      </c>
      <c r="E41" s="11">
        <f t="shared" si="3"/>
        <v>4.201689489420724</v>
      </c>
      <c r="F41" s="13">
        <v>86.90879012345677</v>
      </c>
      <c r="G41" s="14">
        <v>53.8</v>
      </c>
      <c r="H41" s="4"/>
      <c r="I41" s="11">
        <f t="shared" si="6"/>
        <v>9.246479553903345</v>
      </c>
      <c r="K41" s="6">
        <v>1</v>
      </c>
      <c r="L41" s="6">
        <f t="shared" si="4"/>
        <v>1</v>
      </c>
      <c r="M41" s="6">
        <v>0</v>
      </c>
      <c r="N41" s="15">
        <v>8.5</v>
      </c>
      <c r="X41" s="37">
        <v>423991693.2527882</v>
      </c>
    </row>
    <row r="42" spans="1:24" ht="16.5" customHeight="1">
      <c r="A42" s="10">
        <v>1976</v>
      </c>
      <c r="B42" s="11">
        <v>2.3</v>
      </c>
      <c r="C42" s="11">
        <f t="shared" si="5"/>
        <v>8.707878521765636</v>
      </c>
      <c r="D42" s="11">
        <f t="shared" si="2"/>
        <v>1.15</v>
      </c>
      <c r="E42" s="11">
        <f t="shared" si="3"/>
        <v>4.353939260882818</v>
      </c>
      <c r="F42" s="13">
        <v>91.85733333333332</v>
      </c>
      <c r="G42" s="14">
        <v>56.9</v>
      </c>
      <c r="H42" s="4"/>
      <c r="I42" s="11">
        <f t="shared" si="6"/>
        <v>9.57535676625659</v>
      </c>
      <c r="K42" s="6">
        <v>1</v>
      </c>
      <c r="L42" s="6">
        <f t="shared" si="4"/>
        <v>1</v>
      </c>
      <c r="M42" s="6">
        <v>0</v>
      </c>
      <c r="N42" s="13">
        <v>7.7</v>
      </c>
      <c r="X42" s="37">
        <v>473884041.9683656</v>
      </c>
    </row>
    <row r="43" spans="1:24" ht="16.5" customHeight="1">
      <c r="A43" s="10">
        <v>1977</v>
      </c>
      <c r="B43" s="11">
        <v>2.3</v>
      </c>
      <c r="C43" s="11">
        <f t="shared" si="5"/>
        <v>8.184303547355677</v>
      </c>
      <c r="D43" s="11">
        <f t="shared" si="2"/>
        <v>1.15</v>
      </c>
      <c r="E43" s="11">
        <f t="shared" si="3"/>
        <v>4.0921517736778386</v>
      </c>
      <c r="F43" s="13">
        <v>97.73372839506172</v>
      </c>
      <c r="G43" s="14">
        <v>60.6</v>
      </c>
      <c r="H43" s="4"/>
      <c r="I43" s="11">
        <f t="shared" si="6"/>
        <v>8.990722772277227</v>
      </c>
      <c r="K43" s="4"/>
      <c r="L43" s="6">
        <f t="shared" si="4"/>
        <v>1</v>
      </c>
      <c r="M43" s="6">
        <v>1</v>
      </c>
      <c r="N43" s="13">
        <v>7.1</v>
      </c>
      <c r="O43" s="47">
        <v>3699628</v>
      </c>
      <c r="P43" s="47">
        <v>287382</v>
      </c>
      <c r="Q43" s="47">
        <v>275281</v>
      </c>
      <c r="R43" s="47">
        <v>13384271</v>
      </c>
      <c r="S43" s="47">
        <v>1263377</v>
      </c>
      <c r="T43" s="47">
        <v>1224251</v>
      </c>
      <c r="U43" s="47">
        <v>64975580</v>
      </c>
      <c r="V43" s="47">
        <v>4352295</v>
      </c>
      <c r="W43" s="47">
        <v>4156773</v>
      </c>
      <c r="X43" s="37">
        <v>502695065.610561</v>
      </c>
    </row>
    <row r="44" spans="1:44" ht="16.5" customHeight="1">
      <c r="A44" s="10">
        <v>1978</v>
      </c>
      <c r="B44" s="11">
        <v>2.65</v>
      </c>
      <c r="C44" s="11">
        <f t="shared" si="5"/>
        <v>8.829031614242378</v>
      </c>
      <c r="D44" s="11">
        <f t="shared" si="2"/>
        <v>1.325</v>
      </c>
      <c r="E44" s="11">
        <f t="shared" si="3"/>
        <v>4.414515807121189</v>
      </c>
      <c r="F44" s="13">
        <v>104.3833333333333</v>
      </c>
      <c r="G44" s="14">
        <v>65.2</v>
      </c>
      <c r="H44" s="4"/>
      <c r="I44" s="11">
        <f t="shared" si="6"/>
        <v>9.62803527607362</v>
      </c>
      <c r="K44" s="6">
        <v>1</v>
      </c>
      <c r="L44" s="6">
        <f t="shared" si="4"/>
        <v>0</v>
      </c>
      <c r="M44" s="6">
        <v>0</v>
      </c>
      <c r="N44" s="13">
        <v>6.1</v>
      </c>
      <c r="O44" s="47">
        <v>4169770</v>
      </c>
      <c r="P44" s="47">
        <v>283507</v>
      </c>
      <c r="Q44" s="47">
        <v>268277</v>
      </c>
      <c r="R44" s="47">
        <v>14480933</v>
      </c>
      <c r="S44" s="47">
        <v>1245078</v>
      </c>
      <c r="T44" s="47">
        <v>1200156</v>
      </c>
      <c r="U44" s="47">
        <v>70289232</v>
      </c>
      <c r="V44" s="47">
        <v>4409223</v>
      </c>
      <c r="W44" s="47">
        <v>4194163</v>
      </c>
      <c r="X44" s="37">
        <v>530936256.1503067</v>
      </c>
      <c r="Y44" s="6">
        <f aca="true" t="shared" si="7" ref="Y44:Y52">O44-O43</f>
        <v>470142</v>
      </c>
      <c r="Z44" s="6">
        <f aca="true" t="shared" si="8" ref="Z44:Z52">P44-P43</f>
        <v>-3875</v>
      </c>
      <c r="AA44" s="6">
        <f aca="true" t="shared" si="9" ref="AA44:AA52">Q44-Q43</f>
        <v>-7004</v>
      </c>
      <c r="AB44" s="6">
        <f aca="true" t="shared" si="10" ref="AB44:AB52">R44-R43</f>
        <v>1096662</v>
      </c>
      <c r="AC44" s="6">
        <f aca="true" t="shared" si="11" ref="AC44:AC52">S44-S43</f>
        <v>-18299</v>
      </c>
      <c r="AD44" s="6">
        <f aca="true" t="shared" si="12" ref="AD44:AD52">T44-T43</f>
        <v>-24095</v>
      </c>
      <c r="AE44" s="6">
        <f aca="true" t="shared" si="13" ref="AE44:AE52">U44-U43</f>
        <v>5313652</v>
      </c>
      <c r="AF44" s="6">
        <f aca="true" t="shared" si="14" ref="AF44:AF52">V44-V43</f>
        <v>56928</v>
      </c>
      <c r="AG44" s="6">
        <f aca="true" t="shared" si="15" ref="AG44:AG52">W44-W43</f>
        <v>37390</v>
      </c>
      <c r="AH44" s="6">
        <f aca="true" t="shared" si="16" ref="AH44:AH52">X44-X43</f>
        <v>28241190.53974569</v>
      </c>
      <c r="AI44" s="50">
        <f>O44/O43-1</f>
        <v>0.12707818191450593</v>
      </c>
      <c r="AJ44" s="50">
        <f aca="true" t="shared" si="17" ref="AJ44:AJ79">P44/P43-1</f>
        <v>-0.01348379508807096</v>
      </c>
      <c r="AK44" s="50">
        <f aca="true" t="shared" si="18" ref="AK44:AK79">Q44/Q43-1</f>
        <v>-0.02544309269437406</v>
      </c>
      <c r="AL44" s="50">
        <f aca="true" t="shared" si="19" ref="AL44:AL79">R44/R43-1</f>
        <v>0.08193662546133451</v>
      </c>
      <c r="AM44" s="50">
        <f aca="true" t="shared" si="20" ref="AM44:AM79">S44/S43-1</f>
        <v>-0.014484195928847865</v>
      </c>
      <c r="AN44" s="50">
        <f aca="true" t="shared" si="21" ref="AN44:AN79">T44/T43-1</f>
        <v>-0.01968142153855701</v>
      </c>
      <c r="AO44" s="50">
        <f aca="true" t="shared" si="22" ref="AO44:AO79">U44/U43-1</f>
        <v>0.0817792161301214</v>
      </c>
      <c r="AP44" s="50">
        <f aca="true" t="shared" si="23" ref="AP44:AP79">V44/V43-1</f>
        <v>0.013079995726392735</v>
      </c>
      <c r="AQ44" s="50">
        <f aca="true" t="shared" si="24" ref="AQ44:AQ79">W44/W43-1</f>
        <v>0.0089949583486999</v>
      </c>
      <c r="AR44" s="50">
        <f aca="true" t="shared" si="25" ref="AR44:AR79">X44/X43-1</f>
        <v>0.056179565847626955</v>
      </c>
    </row>
    <row r="45" spans="1:44" ht="16.5" customHeight="1">
      <c r="A45" s="10">
        <v>1979</v>
      </c>
      <c r="B45" s="11">
        <v>2.9</v>
      </c>
      <c r="C45" s="11">
        <f t="shared" si="5"/>
        <v>8.820472268785071</v>
      </c>
      <c r="D45" s="11">
        <f>B45*0.55</f>
        <v>1.595</v>
      </c>
      <c r="E45" s="11">
        <f t="shared" si="3"/>
        <v>4.851259747831789</v>
      </c>
      <c r="F45" s="13">
        <v>114.3416666666667</v>
      </c>
      <c r="G45" s="14">
        <v>72.6</v>
      </c>
      <c r="H45" s="4"/>
      <c r="I45" s="11">
        <f t="shared" si="6"/>
        <v>9.462388429752066</v>
      </c>
      <c r="K45" s="6">
        <v>1</v>
      </c>
      <c r="L45" s="6">
        <f t="shared" si="4"/>
        <v>1</v>
      </c>
      <c r="M45" s="6">
        <v>0</v>
      </c>
      <c r="N45" s="13">
        <v>5.8</v>
      </c>
      <c r="O45" s="47">
        <v>4426236</v>
      </c>
      <c r="P45" s="47">
        <v>283599</v>
      </c>
      <c r="Q45" s="47">
        <v>266676</v>
      </c>
      <c r="R45" s="47">
        <v>15148435</v>
      </c>
      <c r="S45" s="47">
        <v>1236587</v>
      </c>
      <c r="T45" s="47">
        <v>1187582</v>
      </c>
      <c r="U45" s="47">
        <v>74681392</v>
      </c>
      <c r="V45" s="47">
        <v>4535653</v>
      </c>
      <c r="W45" s="47">
        <v>4304765</v>
      </c>
      <c r="X45" s="37">
        <v>513491127.5757576</v>
      </c>
      <c r="Y45" s="6">
        <f t="shared" si="7"/>
        <v>256466</v>
      </c>
      <c r="Z45" s="6">
        <f t="shared" si="8"/>
        <v>92</v>
      </c>
      <c r="AA45" s="6">
        <f t="shared" si="9"/>
        <v>-1601</v>
      </c>
      <c r="AB45" s="6">
        <f t="shared" si="10"/>
        <v>667502</v>
      </c>
      <c r="AC45" s="6">
        <f t="shared" si="11"/>
        <v>-8491</v>
      </c>
      <c r="AD45" s="6">
        <f t="shared" si="12"/>
        <v>-12574</v>
      </c>
      <c r="AE45" s="6">
        <f t="shared" si="13"/>
        <v>4392160</v>
      </c>
      <c r="AF45" s="6">
        <f t="shared" si="14"/>
        <v>126430</v>
      </c>
      <c r="AG45" s="6">
        <f t="shared" si="15"/>
        <v>110602</v>
      </c>
      <c r="AH45" s="6">
        <f t="shared" si="16"/>
        <v>-17445128.57454908</v>
      </c>
      <c r="AI45" s="50">
        <f aca="true" t="shared" si="26" ref="AI45:AI79">O45/O44-1</f>
        <v>0.061506030308626114</v>
      </c>
      <c r="AJ45" s="50">
        <f t="shared" si="17"/>
        <v>0.0003245069786637078</v>
      </c>
      <c r="AK45" s="50">
        <f t="shared" si="18"/>
        <v>-0.005967712476283804</v>
      </c>
      <c r="AL45" s="50">
        <f t="shared" si="19"/>
        <v>0.04609523433331253</v>
      </c>
      <c r="AM45" s="50">
        <f t="shared" si="20"/>
        <v>-0.006819653065912368</v>
      </c>
      <c r="AN45" s="50">
        <f t="shared" si="21"/>
        <v>-0.010476971327060824</v>
      </c>
      <c r="AO45" s="50">
        <f t="shared" si="22"/>
        <v>0.06248695390497372</v>
      </c>
      <c r="AP45" s="50">
        <f t="shared" si="23"/>
        <v>0.028673986323667355</v>
      </c>
      <c r="AQ45" s="50">
        <f t="shared" si="24"/>
        <v>0.0263704581820019</v>
      </c>
      <c r="AR45" s="50">
        <f t="shared" si="25"/>
        <v>-0.03285729383229463</v>
      </c>
    </row>
    <row r="46" spans="1:44" ht="16.5" customHeight="1">
      <c r="A46" s="10">
        <v>1980</v>
      </c>
      <c r="B46" s="11">
        <v>3.1</v>
      </c>
      <c r="C46" s="11">
        <f t="shared" si="5"/>
        <v>8.483429508196718</v>
      </c>
      <c r="D46" s="11">
        <f aca="true" t="shared" si="27" ref="D46:D55">B46*0.6</f>
        <v>1.8599999999999999</v>
      </c>
      <c r="E46" s="11">
        <f t="shared" si="3"/>
        <v>5.09005770491803</v>
      </c>
      <c r="F46" s="13">
        <v>127.0833333333334</v>
      </c>
      <c r="G46" s="14">
        <v>82.4</v>
      </c>
      <c r="H46" s="4"/>
      <c r="I46" s="11">
        <f t="shared" si="6"/>
        <v>8.911973300970873</v>
      </c>
      <c r="K46" s="6">
        <v>1</v>
      </c>
      <c r="L46" s="6">
        <f t="shared" si="4"/>
        <v>1</v>
      </c>
      <c r="M46" s="6">
        <v>0</v>
      </c>
      <c r="N46" s="13">
        <v>7.1</v>
      </c>
      <c r="O46" s="47">
        <v>4491587</v>
      </c>
      <c r="P46" s="47">
        <v>282460</v>
      </c>
      <c r="Q46" s="47">
        <v>264812</v>
      </c>
      <c r="R46" s="47">
        <v>15045287</v>
      </c>
      <c r="S46" s="47">
        <v>1222928</v>
      </c>
      <c r="T46" s="47">
        <v>1172875</v>
      </c>
      <c r="U46" s="47">
        <v>74835528</v>
      </c>
      <c r="V46" s="47">
        <v>4543167</v>
      </c>
      <c r="W46" s="47">
        <v>4308308</v>
      </c>
      <c r="X46" s="37">
        <v>459827362.0995145</v>
      </c>
      <c r="Y46" s="6">
        <f t="shared" si="7"/>
        <v>65351</v>
      </c>
      <c r="Z46" s="6">
        <f t="shared" si="8"/>
        <v>-1139</v>
      </c>
      <c r="AA46" s="6">
        <f t="shared" si="9"/>
        <v>-1864</v>
      </c>
      <c r="AB46" s="6">
        <f t="shared" si="10"/>
        <v>-103148</v>
      </c>
      <c r="AC46" s="6">
        <f t="shared" si="11"/>
        <v>-13659</v>
      </c>
      <c r="AD46" s="6">
        <f t="shared" si="12"/>
        <v>-14707</v>
      </c>
      <c r="AE46" s="6">
        <f t="shared" si="13"/>
        <v>154136</v>
      </c>
      <c r="AF46" s="6">
        <f t="shared" si="14"/>
        <v>7514</v>
      </c>
      <c r="AG46" s="6">
        <f t="shared" si="15"/>
        <v>3543</v>
      </c>
      <c r="AH46" s="6">
        <f t="shared" si="16"/>
        <v>-53663765.47624314</v>
      </c>
      <c r="AI46" s="50">
        <f t="shared" si="26"/>
        <v>0.01476446353063876</v>
      </c>
      <c r="AJ46" s="50">
        <f t="shared" si="17"/>
        <v>-0.00401623418982433</v>
      </c>
      <c r="AK46" s="50">
        <f t="shared" si="18"/>
        <v>-0.006989755358562499</v>
      </c>
      <c r="AL46" s="50">
        <f t="shared" si="19"/>
        <v>-0.006809152232557403</v>
      </c>
      <c r="AM46" s="50">
        <f t="shared" si="20"/>
        <v>-0.011045725048055677</v>
      </c>
      <c r="AN46" s="50">
        <f t="shared" si="21"/>
        <v>-0.012383986958374282</v>
      </c>
      <c r="AO46" s="50">
        <f t="shared" si="22"/>
        <v>0.002063914395168176</v>
      </c>
      <c r="AP46" s="50">
        <f t="shared" si="23"/>
        <v>0.001656652305632722</v>
      </c>
      <c r="AQ46" s="50">
        <f t="shared" si="24"/>
        <v>0.0008230414436096734</v>
      </c>
      <c r="AR46" s="50">
        <f t="shared" si="25"/>
        <v>-0.10450767811626094</v>
      </c>
    </row>
    <row r="47" spans="1:44" ht="16.5" customHeight="1">
      <c r="A47" s="10">
        <v>1981</v>
      </c>
      <c r="B47" s="11">
        <v>3.35</v>
      </c>
      <c r="C47" s="11">
        <f t="shared" si="5"/>
        <v>8.372592526051022</v>
      </c>
      <c r="D47" s="11">
        <f t="shared" si="27"/>
        <v>2.01</v>
      </c>
      <c r="E47" s="11">
        <f t="shared" si="3"/>
        <v>5.023555515630613</v>
      </c>
      <c r="F47" s="13">
        <v>139.15</v>
      </c>
      <c r="G47" s="14">
        <v>90.9</v>
      </c>
      <c r="H47" s="4"/>
      <c r="I47" s="11">
        <f t="shared" si="6"/>
        <v>8.730122112211221</v>
      </c>
      <c r="K47" s="6">
        <v>1</v>
      </c>
      <c r="L47" s="6">
        <f t="shared" si="4"/>
        <v>1</v>
      </c>
      <c r="M47" s="6">
        <v>0</v>
      </c>
      <c r="N47" s="13">
        <v>7.6</v>
      </c>
      <c r="O47" s="47">
        <v>4541772</v>
      </c>
      <c r="P47" s="47">
        <v>288294</v>
      </c>
      <c r="Q47" s="47">
        <v>270634</v>
      </c>
      <c r="R47" s="47">
        <v>15039998</v>
      </c>
      <c r="S47" s="47">
        <v>1238250</v>
      </c>
      <c r="T47" s="47">
        <v>1188409</v>
      </c>
      <c r="U47" s="47">
        <v>74850400</v>
      </c>
      <c r="V47" s="47">
        <v>4586510</v>
      </c>
      <c r="W47" s="47">
        <v>4351282</v>
      </c>
      <c r="X47" s="37">
        <v>418894302.5412541</v>
      </c>
      <c r="Y47" s="6">
        <f t="shared" si="7"/>
        <v>50185</v>
      </c>
      <c r="Z47" s="6">
        <f t="shared" si="8"/>
        <v>5834</v>
      </c>
      <c r="AA47" s="6">
        <f t="shared" si="9"/>
        <v>5822</v>
      </c>
      <c r="AB47" s="6">
        <f t="shared" si="10"/>
        <v>-5289</v>
      </c>
      <c r="AC47" s="6">
        <f t="shared" si="11"/>
        <v>15322</v>
      </c>
      <c r="AD47" s="6">
        <f t="shared" si="12"/>
        <v>15534</v>
      </c>
      <c r="AE47" s="6">
        <f t="shared" si="13"/>
        <v>14872</v>
      </c>
      <c r="AF47" s="6">
        <f t="shared" si="14"/>
        <v>43343</v>
      </c>
      <c r="AG47" s="6">
        <f t="shared" si="15"/>
        <v>42974</v>
      </c>
      <c r="AH47" s="6">
        <f t="shared" si="16"/>
        <v>-40933059.55826038</v>
      </c>
      <c r="AI47" s="50">
        <f t="shared" si="26"/>
        <v>0.011173110973916378</v>
      </c>
      <c r="AJ47" s="50">
        <f t="shared" si="17"/>
        <v>0.020654251929476786</v>
      </c>
      <c r="AK47" s="50">
        <f t="shared" si="18"/>
        <v>0.02198540851623032</v>
      </c>
      <c r="AL47" s="50">
        <f t="shared" si="19"/>
        <v>-0.00035153865791992533</v>
      </c>
      <c r="AM47" s="50">
        <f t="shared" si="20"/>
        <v>0.012528946920832729</v>
      </c>
      <c r="AN47" s="50">
        <f t="shared" si="21"/>
        <v>0.013244378130661927</v>
      </c>
      <c r="AO47" s="50">
        <f t="shared" si="22"/>
        <v>0.0001987291383847012</v>
      </c>
      <c r="AP47" s="50">
        <f t="shared" si="23"/>
        <v>0.009540261231867575</v>
      </c>
      <c r="AQ47" s="50">
        <f t="shared" si="24"/>
        <v>0.009974681475883429</v>
      </c>
      <c r="AR47" s="50">
        <f t="shared" si="25"/>
        <v>-0.08901832063965298</v>
      </c>
    </row>
    <row r="48" spans="1:44" ht="16.5" customHeight="1">
      <c r="A48" s="10">
        <v>1982</v>
      </c>
      <c r="B48" s="11">
        <v>3.35</v>
      </c>
      <c r="C48" s="11">
        <f t="shared" si="5"/>
        <v>7.895496131473429</v>
      </c>
      <c r="D48" s="11">
        <f t="shared" si="27"/>
        <v>2.01</v>
      </c>
      <c r="E48" s="11">
        <f t="shared" si="3"/>
        <v>4.737297678884057</v>
      </c>
      <c r="F48" s="13">
        <v>147.5583333333333</v>
      </c>
      <c r="G48" s="14">
        <v>96.5</v>
      </c>
      <c r="H48" s="4"/>
      <c r="I48" s="11">
        <f t="shared" si="6"/>
        <v>8.223503626943005</v>
      </c>
      <c r="K48" s="4"/>
      <c r="L48" s="6">
        <f t="shared" si="4"/>
        <v>1</v>
      </c>
      <c r="M48" s="6">
        <v>1</v>
      </c>
      <c r="N48" s="13">
        <v>9.7</v>
      </c>
      <c r="O48" s="47">
        <v>4644166</v>
      </c>
      <c r="P48" s="47">
        <v>299684</v>
      </c>
      <c r="Q48" s="47">
        <v>283298</v>
      </c>
      <c r="R48" s="47">
        <v>15280312</v>
      </c>
      <c r="S48" s="47">
        <v>1284965</v>
      </c>
      <c r="T48" s="47">
        <v>1236024</v>
      </c>
      <c r="U48" s="47">
        <v>74297248</v>
      </c>
      <c r="V48" s="47">
        <v>4633960</v>
      </c>
      <c r="W48" s="47">
        <v>4399181</v>
      </c>
      <c r="X48" s="37">
        <v>387767180.40414506</v>
      </c>
      <c r="Y48" s="6">
        <f t="shared" si="7"/>
        <v>102394</v>
      </c>
      <c r="Z48" s="6">
        <f t="shared" si="8"/>
        <v>11390</v>
      </c>
      <c r="AA48" s="6">
        <f t="shared" si="9"/>
        <v>12664</v>
      </c>
      <c r="AB48" s="6">
        <f t="shared" si="10"/>
        <v>240314</v>
      </c>
      <c r="AC48" s="6">
        <f t="shared" si="11"/>
        <v>46715</v>
      </c>
      <c r="AD48" s="6">
        <f t="shared" si="12"/>
        <v>47615</v>
      </c>
      <c r="AE48" s="6">
        <f t="shared" si="13"/>
        <v>-553152</v>
      </c>
      <c r="AF48" s="6">
        <f t="shared" si="14"/>
        <v>47450</v>
      </c>
      <c r="AG48" s="6">
        <f t="shared" si="15"/>
        <v>47899</v>
      </c>
      <c r="AH48" s="6">
        <f t="shared" si="16"/>
        <v>-31127122.13710904</v>
      </c>
      <c r="AI48" s="50">
        <f t="shared" si="26"/>
        <v>0.022544945012651363</v>
      </c>
      <c r="AJ48" s="50">
        <f t="shared" si="17"/>
        <v>0.0395082797422075</v>
      </c>
      <c r="AK48" s="50">
        <f t="shared" si="18"/>
        <v>0.04679382487048933</v>
      </c>
      <c r="AL48" s="50">
        <f t="shared" si="19"/>
        <v>0.01597832659286258</v>
      </c>
      <c r="AM48" s="50">
        <f t="shared" si="20"/>
        <v>0.03772663032505563</v>
      </c>
      <c r="AN48" s="50">
        <f t="shared" si="21"/>
        <v>0.040066172504583886</v>
      </c>
      <c r="AO48" s="50">
        <f t="shared" si="22"/>
        <v>-0.007390100787704523</v>
      </c>
      <c r="AP48" s="50">
        <f t="shared" si="23"/>
        <v>0.010345556861317107</v>
      </c>
      <c r="AQ48" s="50">
        <f t="shared" si="24"/>
        <v>0.011008020165091503</v>
      </c>
      <c r="AR48" s="50">
        <f t="shared" si="25"/>
        <v>-0.0743078192954022</v>
      </c>
    </row>
    <row r="49" spans="1:44" ht="16.5" customHeight="1">
      <c r="A49" s="10">
        <v>1983</v>
      </c>
      <c r="B49" s="11">
        <v>3.35</v>
      </c>
      <c r="C49" s="11">
        <f t="shared" si="5"/>
        <v>7.573021504793887</v>
      </c>
      <c r="D49" s="11">
        <f t="shared" si="27"/>
        <v>2.01</v>
      </c>
      <c r="E49" s="11">
        <f t="shared" si="3"/>
        <v>4.543812902876332</v>
      </c>
      <c r="F49" s="13">
        <v>153.8416666666667</v>
      </c>
      <c r="G49" s="14">
        <v>99.6</v>
      </c>
      <c r="H49" s="4"/>
      <c r="I49" s="11">
        <f t="shared" si="6"/>
        <v>7.967551204819277</v>
      </c>
      <c r="K49" s="4"/>
      <c r="L49" s="6">
        <f t="shared" si="4"/>
        <v>0</v>
      </c>
      <c r="M49" s="6">
        <v>0</v>
      </c>
      <c r="N49" s="13">
        <v>9.6</v>
      </c>
      <c r="O49" s="47">
        <v>4766136</v>
      </c>
      <c r="P49" s="47">
        <v>351935</v>
      </c>
      <c r="Q49" s="47">
        <v>333590</v>
      </c>
      <c r="R49" s="47">
        <v>15231531</v>
      </c>
      <c r="S49" s="47">
        <v>1415557</v>
      </c>
      <c r="T49" s="47">
        <v>1363871</v>
      </c>
      <c r="U49" s="47">
        <v>72971320</v>
      </c>
      <c r="V49" s="47">
        <v>5306787</v>
      </c>
      <c r="W49" s="47">
        <v>5075015</v>
      </c>
      <c r="X49" s="37">
        <v>428522452.560241</v>
      </c>
      <c r="Y49" s="6">
        <f t="shared" si="7"/>
        <v>121970</v>
      </c>
      <c r="Z49" s="6">
        <f t="shared" si="8"/>
        <v>52251</v>
      </c>
      <c r="AA49" s="6">
        <f t="shared" si="9"/>
        <v>50292</v>
      </c>
      <c r="AB49" s="6">
        <f t="shared" si="10"/>
        <v>-48781</v>
      </c>
      <c r="AC49" s="6">
        <f t="shared" si="11"/>
        <v>130592</v>
      </c>
      <c r="AD49" s="6">
        <f t="shared" si="12"/>
        <v>127847</v>
      </c>
      <c r="AE49" s="6">
        <f t="shared" si="13"/>
        <v>-1325928</v>
      </c>
      <c r="AF49" s="6">
        <f t="shared" si="14"/>
        <v>672827</v>
      </c>
      <c r="AG49" s="6">
        <f t="shared" si="15"/>
        <v>675834</v>
      </c>
      <c r="AH49" s="6">
        <f t="shared" si="16"/>
        <v>40755272.15609592</v>
      </c>
      <c r="AI49" s="50">
        <f t="shared" si="26"/>
        <v>0.026263057780449683</v>
      </c>
      <c r="AJ49" s="50">
        <f t="shared" si="17"/>
        <v>0.1743536525139815</v>
      </c>
      <c r="AK49" s="50">
        <f t="shared" si="18"/>
        <v>0.17752331467218263</v>
      </c>
      <c r="AL49" s="50">
        <f t="shared" si="19"/>
        <v>-0.0031924086366822424</v>
      </c>
      <c r="AM49" s="50">
        <f t="shared" si="20"/>
        <v>0.10163078371784451</v>
      </c>
      <c r="AN49" s="50">
        <f t="shared" si="21"/>
        <v>0.10343407571374019</v>
      </c>
      <c r="AO49" s="50">
        <f t="shared" si="22"/>
        <v>-0.017846259931458053</v>
      </c>
      <c r="AP49" s="50">
        <f t="shared" si="23"/>
        <v>0.14519482257076022</v>
      </c>
      <c r="AQ49" s="50">
        <f t="shared" si="24"/>
        <v>0.15362723197795236</v>
      </c>
      <c r="AR49" s="50">
        <f t="shared" si="25"/>
        <v>0.10510242799202163</v>
      </c>
    </row>
    <row r="50" spans="1:44" ht="16.5" customHeight="1">
      <c r="A50" s="10">
        <v>1984</v>
      </c>
      <c r="B50" s="11">
        <v>3.35</v>
      </c>
      <c r="C50" s="11">
        <f t="shared" si="5"/>
        <v>7.27244850187266</v>
      </c>
      <c r="D50" s="11">
        <f t="shared" si="27"/>
        <v>2.01</v>
      </c>
      <c r="E50" s="11">
        <f t="shared" si="3"/>
        <v>4.363469101123595</v>
      </c>
      <c r="F50" s="13">
        <v>160.2</v>
      </c>
      <c r="G50" s="14">
        <v>103.9</v>
      </c>
      <c r="H50" s="4"/>
      <c r="I50" s="11">
        <f t="shared" si="6"/>
        <v>7.6378065447545715</v>
      </c>
      <c r="K50" s="4"/>
      <c r="L50" s="6">
        <f t="shared" si="4"/>
        <v>0</v>
      </c>
      <c r="M50" s="6">
        <v>0</v>
      </c>
      <c r="N50" s="13">
        <v>7.5</v>
      </c>
      <c r="O50" s="47">
        <v>5053676</v>
      </c>
      <c r="P50" s="47">
        <v>350677</v>
      </c>
      <c r="Q50" s="47">
        <v>329450</v>
      </c>
      <c r="R50" s="47">
        <v>16080830</v>
      </c>
      <c r="S50" s="47">
        <v>1409531</v>
      </c>
      <c r="T50" s="47">
        <v>1352003</v>
      </c>
      <c r="U50" s="47">
        <v>77995566</v>
      </c>
      <c r="V50" s="47">
        <v>5517715</v>
      </c>
      <c r="W50" s="47">
        <v>5264979</v>
      </c>
      <c r="X50" s="37">
        <v>472916210.4908565</v>
      </c>
      <c r="Y50" s="6">
        <f t="shared" si="7"/>
        <v>287540</v>
      </c>
      <c r="Z50" s="6">
        <f t="shared" si="8"/>
        <v>-1258</v>
      </c>
      <c r="AA50" s="6">
        <f t="shared" si="9"/>
        <v>-4140</v>
      </c>
      <c r="AB50" s="6">
        <f t="shared" si="10"/>
        <v>849299</v>
      </c>
      <c r="AC50" s="6">
        <f t="shared" si="11"/>
        <v>-6026</v>
      </c>
      <c r="AD50" s="6">
        <f t="shared" si="12"/>
        <v>-11868</v>
      </c>
      <c r="AE50" s="6">
        <f t="shared" si="13"/>
        <v>5024246</v>
      </c>
      <c r="AF50" s="6">
        <f t="shared" si="14"/>
        <v>210928</v>
      </c>
      <c r="AG50" s="6">
        <f t="shared" si="15"/>
        <v>189964</v>
      </c>
      <c r="AH50" s="6">
        <f t="shared" si="16"/>
        <v>44393757.930615544</v>
      </c>
      <c r="AI50" s="50">
        <f t="shared" si="26"/>
        <v>0.060329793358813166</v>
      </c>
      <c r="AJ50" s="50">
        <f t="shared" si="17"/>
        <v>-0.003574523704661381</v>
      </c>
      <c r="AK50" s="50">
        <f t="shared" si="18"/>
        <v>-0.012410443958152273</v>
      </c>
      <c r="AL50" s="50">
        <f t="shared" si="19"/>
        <v>0.05575926674738074</v>
      </c>
      <c r="AM50" s="50">
        <f t="shared" si="20"/>
        <v>-0.004256981527412829</v>
      </c>
      <c r="AN50" s="50">
        <f t="shared" si="21"/>
        <v>-0.008701702727017424</v>
      </c>
      <c r="AO50" s="50">
        <f t="shared" si="22"/>
        <v>0.06885233815148206</v>
      </c>
      <c r="AP50" s="50">
        <f t="shared" si="23"/>
        <v>0.039746837398976</v>
      </c>
      <c r="AQ50" s="50">
        <f t="shared" si="24"/>
        <v>0.03743121941511496</v>
      </c>
      <c r="AR50" s="50">
        <f t="shared" si="25"/>
        <v>0.10359727399435337</v>
      </c>
    </row>
    <row r="51" spans="1:44" ht="16.5" customHeight="1">
      <c r="A51" s="10">
        <v>1985</v>
      </c>
      <c r="B51" s="11">
        <v>3.35</v>
      </c>
      <c r="C51" s="11">
        <f t="shared" si="5"/>
        <v>7.0314112558467015</v>
      </c>
      <c r="D51" s="11">
        <f t="shared" si="27"/>
        <v>2.01</v>
      </c>
      <c r="E51" s="11">
        <f t="shared" si="3"/>
        <v>4.2188467535080205</v>
      </c>
      <c r="F51" s="13">
        <v>165.6916666666667</v>
      </c>
      <c r="G51" s="14">
        <v>107.6</v>
      </c>
      <c r="H51" s="4"/>
      <c r="I51" s="11">
        <f t="shared" si="6"/>
        <v>7.375168215613383</v>
      </c>
      <c r="K51" s="4"/>
      <c r="L51" s="6">
        <f t="shared" si="4"/>
        <v>0</v>
      </c>
      <c r="M51" s="6">
        <v>0</v>
      </c>
      <c r="N51" s="13">
        <v>7.2</v>
      </c>
      <c r="O51" s="47">
        <v>5302103</v>
      </c>
      <c r="P51" s="47">
        <v>351323</v>
      </c>
      <c r="Q51" s="47">
        <v>328217</v>
      </c>
      <c r="R51" s="47">
        <v>16851827</v>
      </c>
      <c r="S51" s="47">
        <v>1406846</v>
      </c>
      <c r="T51" s="47">
        <v>1344457</v>
      </c>
      <c r="U51" s="47">
        <v>81119257</v>
      </c>
      <c r="V51" s="47">
        <v>5701485</v>
      </c>
      <c r="W51" s="47">
        <v>5435160</v>
      </c>
      <c r="X51" s="37">
        <v>484761442.2862454</v>
      </c>
      <c r="Y51" s="6">
        <f t="shared" si="7"/>
        <v>248427</v>
      </c>
      <c r="Z51" s="6">
        <f t="shared" si="8"/>
        <v>646</v>
      </c>
      <c r="AA51" s="6">
        <f t="shared" si="9"/>
        <v>-1233</v>
      </c>
      <c r="AB51" s="6">
        <f t="shared" si="10"/>
        <v>770997</v>
      </c>
      <c r="AC51" s="6">
        <f t="shared" si="11"/>
        <v>-2685</v>
      </c>
      <c r="AD51" s="6">
        <f t="shared" si="12"/>
        <v>-7546</v>
      </c>
      <c r="AE51" s="6">
        <f t="shared" si="13"/>
        <v>3123691</v>
      </c>
      <c r="AF51" s="6">
        <f t="shared" si="14"/>
        <v>183770</v>
      </c>
      <c r="AG51" s="6">
        <f t="shared" si="15"/>
        <v>170181</v>
      </c>
      <c r="AH51" s="6">
        <f t="shared" si="16"/>
        <v>11845231.795388877</v>
      </c>
      <c r="AI51" s="50">
        <f t="shared" si="26"/>
        <v>0.049157682447390716</v>
      </c>
      <c r="AJ51" s="50">
        <f t="shared" si="17"/>
        <v>0.0018421510392754303</v>
      </c>
      <c r="AK51" s="50">
        <f t="shared" si="18"/>
        <v>-0.0037426013052056506</v>
      </c>
      <c r="AL51" s="50">
        <f t="shared" si="19"/>
        <v>0.04794509984870188</v>
      </c>
      <c r="AM51" s="50">
        <f t="shared" si="20"/>
        <v>-0.0019048889311409356</v>
      </c>
      <c r="AN51" s="50">
        <f t="shared" si="21"/>
        <v>-0.0055813485620963554</v>
      </c>
      <c r="AO51" s="50">
        <f t="shared" si="22"/>
        <v>0.04004959717838319</v>
      </c>
      <c r="AP51" s="50">
        <f t="shared" si="23"/>
        <v>0.0333054534349817</v>
      </c>
      <c r="AQ51" s="50">
        <f t="shared" si="24"/>
        <v>0.03232320584754467</v>
      </c>
      <c r="AR51" s="50">
        <f t="shared" si="25"/>
        <v>0.02504721033583146</v>
      </c>
    </row>
    <row r="52" spans="1:44" ht="16.5" customHeight="1">
      <c r="A52" s="10">
        <v>1986</v>
      </c>
      <c r="B52" s="11">
        <v>3.35</v>
      </c>
      <c r="C52" s="11">
        <f t="shared" si="5"/>
        <v>6.908071449747999</v>
      </c>
      <c r="D52" s="11">
        <f t="shared" si="27"/>
        <v>2.01</v>
      </c>
      <c r="E52" s="11">
        <f t="shared" si="3"/>
        <v>4.144842869848799</v>
      </c>
      <c r="F52" s="13">
        <v>168.65</v>
      </c>
      <c r="G52" s="14">
        <v>109.6</v>
      </c>
      <c r="H52" s="4"/>
      <c r="I52" s="11">
        <f t="shared" si="6"/>
        <v>7.240584854014599</v>
      </c>
      <c r="K52" s="4"/>
      <c r="L52" s="6">
        <f t="shared" si="4"/>
        <v>0</v>
      </c>
      <c r="M52" s="6">
        <v>0</v>
      </c>
      <c r="N52" s="13">
        <v>7</v>
      </c>
      <c r="O52" s="47">
        <v>5577135</v>
      </c>
      <c r="P52" s="47">
        <v>362895</v>
      </c>
      <c r="Q52" s="47">
        <v>338307</v>
      </c>
      <c r="R52" s="47">
        <v>17549841</v>
      </c>
      <c r="S52" s="47">
        <v>1441236</v>
      </c>
      <c r="T52" s="47">
        <v>1375237</v>
      </c>
      <c r="U52" s="47">
        <v>83380465</v>
      </c>
      <c r="V52" s="47">
        <v>5806973</v>
      </c>
      <c r="W52" s="47">
        <v>5530396</v>
      </c>
      <c r="X52" s="37">
        <v>505356575.07299274</v>
      </c>
      <c r="Y52" s="6">
        <f t="shared" si="7"/>
        <v>275032</v>
      </c>
      <c r="Z52" s="6">
        <f t="shared" si="8"/>
        <v>11572</v>
      </c>
      <c r="AA52" s="6">
        <f t="shared" si="9"/>
        <v>10090</v>
      </c>
      <c r="AB52" s="6">
        <f t="shared" si="10"/>
        <v>698014</v>
      </c>
      <c r="AC52" s="6">
        <f t="shared" si="11"/>
        <v>34390</v>
      </c>
      <c r="AD52" s="6">
        <f t="shared" si="12"/>
        <v>30780</v>
      </c>
      <c r="AE52" s="6">
        <f t="shared" si="13"/>
        <v>2261208</v>
      </c>
      <c r="AF52" s="6">
        <f t="shared" si="14"/>
        <v>105488</v>
      </c>
      <c r="AG52" s="6">
        <f t="shared" si="15"/>
        <v>95236</v>
      </c>
      <c r="AH52" s="6">
        <f t="shared" si="16"/>
        <v>20595132.786747336</v>
      </c>
      <c r="AI52" s="50">
        <f t="shared" si="26"/>
        <v>0.05187224767229148</v>
      </c>
      <c r="AJ52" s="50">
        <f t="shared" si="17"/>
        <v>0.03293835017917979</v>
      </c>
      <c r="AK52" s="50">
        <f t="shared" si="18"/>
        <v>0.0307418567594</v>
      </c>
      <c r="AL52" s="50">
        <f t="shared" si="19"/>
        <v>0.041420672073122944</v>
      </c>
      <c r="AM52" s="50">
        <f t="shared" si="20"/>
        <v>0.024444750882470334</v>
      </c>
      <c r="AN52" s="50">
        <f t="shared" si="21"/>
        <v>0.022894001072552017</v>
      </c>
      <c r="AO52" s="50">
        <f t="shared" si="22"/>
        <v>0.02787510738664678</v>
      </c>
      <c r="AP52" s="50">
        <f t="shared" si="23"/>
        <v>0.01850184644877606</v>
      </c>
      <c r="AQ52" s="50">
        <f t="shared" si="24"/>
        <v>0.01752220725792797</v>
      </c>
      <c r="AR52" s="50">
        <f t="shared" si="25"/>
        <v>0.042485088520274994</v>
      </c>
    </row>
    <row r="53" spans="1:44" ht="16.5" customHeight="1">
      <c r="A53" s="10">
        <v>1987</v>
      </c>
      <c r="B53" s="11">
        <v>3.35</v>
      </c>
      <c r="C53" s="11">
        <f t="shared" si="5"/>
        <v>6.6809495364618146</v>
      </c>
      <c r="D53" s="11">
        <f t="shared" si="27"/>
        <v>2.01</v>
      </c>
      <c r="E53" s="11">
        <f t="shared" si="3"/>
        <v>4.008569721877088</v>
      </c>
      <c r="F53" s="13">
        <v>174.3833333333334</v>
      </c>
      <c r="G53" s="14">
        <v>113.6</v>
      </c>
      <c r="H53" s="4"/>
      <c r="I53" s="11">
        <f t="shared" si="6"/>
        <v>6.985634683098592</v>
      </c>
      <c r="K53" s="4"/>
      <c r="L53" s="6">
        <f t="shared" si="4"/>
        <v>0</v>
      </c>
      <c r="M53" s="6">
        <v>0</v>
      </c>
      <c r="N53" s="13">
        <v>6.2</v>
      </c>
      <c r="O53" s="47">
        <v>5962500</v>
      </c>
      <c r="P53" s="47">
        <v>388442</v>
      </c>
      <c r="Q53" s="47">
        <v>362064</v>
      </c>
      <c r="R53" s="47">
        <v>18416653</v>
      </c>
      <c r="S53" s="47">
        <v>1516422</v>
      </c>
      <c r="T53" s="47">
        <v>1446647</v>
      </c>
      <c r="U53" s="47">
        <v>85483378</v>
      </c>
      <c r="V53" s="47">
        <v>5937060</v>
      </c>
      <c r="W53" s="47">
        <v>5651760</v>
      </c>
      <c r="X53" s="37">
        <v>537408924.0757042</v>
      </c>
      <c r="Y53" s="6">
        <f>O53-O52</f>
        <v>385365</v>
      </c>
      <c r="Z53" s="6">
        <f aca="true" t="shared" si="28" ref="Z53:Z79">P53-P52</f>
        <v>25547</v>
      </c>
      <c r="AA53" s="6">
        <f aca="true" t="shared" si="29" ref="AA53:AA79">Q53-Q52</f>
        <v>23757</v>
      </c>
      <c r="AB53" s="6">
        <f aca="true" t="shared" si="30" ref="AB53:AB79">R53-R52</f>
        <v>866812</v>
      </c>
      <c r="AC53" s="6">
        <f aca="true" t="shared" si="31" ref="AC53:AC79">S53-S52</f>
        <v>75186</v>
      </c>
      <c r="AD53" s="6">
        <f aca="true" t="shared" si="32" ref="AD53:AD79">T53-T52</f>
        <v>71410</v>
      </c>
      <c r="AE53" s="6">
        <f aca="true" t="shared" si="33" ref="AE53:AE79">U53-U52</f>
        <v>2102913</v>
      </c>
      <c r="AF53" s="6">
        <f aca="true" t="shared" si="34" ref="AF53:AF79">V53-V52</f>
        <v>130087</v>
      </c>
      <c r="AG53" s="6">
        <f aca="true" t="shared" si="35" ref="AG53:AG79">W53-W52</f>
        <v>121364</v>
      </c>
      <c r="AH53" s="6">
        <f aca="true" t="shared" si="36" ref="AH53:AH80">X53-X52</f>
        <v>32052349.002711475</v>
      </c>
      <c r="AI53" s="50">
        <f t="shared" si="26"/>
        <v>0.06909730533687997</v>
      </c>
      <c r="AJ53" s="50">
        <f t="shared" si="17"/>
        <v>0.07039777346064291</v>
      </c>
      <c r="AK53" s="50">
        <f t="shared" si="18"/>
        <v>0.07022319963819834</v>
      </c>
      <c r="AL53" s="50">
        <f t="shared" si="19"/>
        <v>0.049391444629042436</v>
      </c>
      <c r="AM53" s="50">
        <f t="shared" si="20"/>
        <v>0.0521677227046784</v>
      </c>
      <c r="AN53" s="50">
        <f t="shared" si="21"/>
        <v>0.051925595370107214</v>
      </c>
      <c r="AO53" s="50">
        <f t="shared" si="22"/>
        <v>0.025220691681199003</v>
      </c>
      <c r="AP53" s="50">
        <f t="shared" si="23"/>
        <v>0.022401860659589712</v>
      </c>
      <c r="AQ53" s="50">
        <f t="shared" si="24"/>
        <v>0.021944902318025594</v>
      </c>
      <c r="AR53" s="50">
        <f t="shared" si="25"/>
        <v>0.06342521416305291</v>
      </c>
    </row>
    <row r="54" spans="1:44" ht="16.5" customHeight="1">
      <c r="A54" s="10">
        <v>1988</v>
      </c>
      <c r="B54" s="11">
        <v>3.35</v>
      </c>
      <c r="C54" s="11">
        <f t="shared" si="5"/>
        <v>6.445028120966253</v>
      </c>
      <c r="D54" s="11">
        <f t="shared" si="27"/>
        <v>2.01</v>
      </c>
      <c r="E54" s="11">
        <f t="shared" si="3"/>
        <v>3.867016872579751</v>
      </c>
      <c r="F54" s="13">
        <v>180.7666666666667</v>
      </c>
      <c r="G54" s="14">
        <v>118.3</v>
      </c>
      <c r="H54" s="4"/>
      <c r="I54" s="11">
        <f t="shared" si="6"/>
        <v>6.708098901098902</v>
      </c>
      <c r="K54" s="4"/>
      <c r="L54" s="6">
        <f t="shared" si="4"/>
        <v>0</v>
      </c>
      <c r="M54" s="6">
        <v>0</v>
      </c>
      <c r="N54" s="13">
        <v>5.5</v>
      </c>
      <c r="O54" s="47">
        <v>6097450</v>
      </c>
      <c r="P54" s="47">
        <v>378450</v>
      </c>
      <c r="Q54" s="47">
        <v>351550</v>
      </c>
      <c r="R54" s="47">
        <v>18801521</v>
      </c>
      <c r="S54" s="47">
        <v>1472878</v>
      </c>
      <c r="T54" s="47">
        <v>1400510</v>
      </c>
      <c r="U54" s="47">
        <v>87881632</v>
      </c>
      <c r="V54" s="47">
        <v>6018600</v>
      </c>
      <c r="W54" s="47">
        <v>5723787</v>
      </c>
      <c r="X54" s="37">
        <v>599158139.3406594</v>
      </c>
      <c r="Y54" s="6">
        <f aca="true" t="shared" si="37" ref="Y54:Y79">O54-O53</f>
        <v>134950</v>
      </c>
      <c r="Z54" s="6">
        <f t="shared" si="28"/>
        <v>-9992</v>
      </c>
      <c r="AA54" s="6">
        <f t="shared" si="29"/>
        <v>-10514</v>
      </c>
      <c r="AB54" s="6">
        <f t="shared" si="30"/>
        <v>384868</v>
      </c>
      <c r="AC54" s="6">
        <f t="shared" si="31"/>
        <v>-43544</v>
      </c>
      <c r="AD54" s="6">
        <f t="shared" si="32"/>
        <v>-46137</v>
      </c>
      <c r="AE54" s="6">
        <f t="shared" si="33"/>
        <v>2398254</v>
      </c>
      <c r="AF54" s="6">
        <f t="shared" si="34"/>
        <v>81540</v>
      </c>
      <c r="AG54" s="6">
        <f t="shared" si="35"/>
        <v>72027</v>
      </c>
      <c r="AH54" s="6">
        <f t="shared" si="36"/>
        <v>61749215.26495516</v>
      </c>
      <c r="AI54" s="50">
        <f t="shared" si="26"/>
        <v>0.022633123689727475</v>
      </c>
      <c r="AJ54" s="50">
        <f t="shared" si="17"/>
        <v>-0.025723274002296348</v>
      </c>
      <c r="AK54" s="50">
        <f t="shared" si="18"/>
        <v>-0.02903906491669983</v>
      </c>
      <c r="AL54" s="50">
        <f t="shared" si="19"/>
        <v>0.02089782546263974</v>
      </c>
      <c r="AM54" s="50">
        <f t="shared" si="20"/>
        <v>-0.02871496193012235</v>
      </c>
      <c r="AN54" s="50">
        <f t="shared" si="21"/>
        <v>-0.03189236904372661</v>
      </c>
      <c r="AO54" s="50">
        <f t="shared" si="22"/>
        <v>0.028055208581017954</v>
      </c>
      <c r="AP54" s="50">
        <f t="shared" si="23"/>
        <v>0.01373407039848007</v>
      </c>
      <c r="AQ54" s="50">
        <f t="shared" si="24"/>
        <v>0.012744171727037346</v>
      </c>
      <c r="AR54" s="50">
        <f t="shared" si="25"/>
        <v>0.1149017303185993</v>
      </c>
    </row>
    <row r="55" spans="1:44" ht="16.5" customHeight="1">
      <c r="A55" s="10">
        <v>1989</v>
      </c>
      <c r="B55" s="11">
        <v>3.35</v>
      </c>
      <c r="C55" s="11">
        <f t="shared" si="5"/>
        <v>6.177885550154663</v>
      </c>
      <c r="D55" s="11">
        <f t="shared" si="27"/>
        <v>2.01</v>
      </c>
      <c r="E55" s="11">
        <f t="shared" si="3"/>
        <v>3.706731330092797</v>
      </c>
      <c r="F55" s="13">
        <v>188.5833333333333</v>
      </c>
      <c r="G55" s="14">
        <v>124</v>
      </c>
      <c r="H55" s="4"/>
      <c r="I55" s="11">
        <f t="shared" si="6"/>
        <v>6.3997427419354835</v>
      </c>
      <c r="K55" s="4"/>
      <c r="L55" s="6">
        <f t="shared" si="4"/>
        <v>0</v>
      </c>
      <c r="M55" s="6">
        <v>0</v>
      </c>
      <c r="N55" s="13">
        <v>5.3</v>
      </c>
      <c r="O55" s="47">
        <v>6287892</v>
      </c>
      <c r="P55" s="47">
        <v>391478</v>
      </c>
      <c r="Q55" s="47">
        <v>364052</v>
      </c>
      <c r="R55" s="47">
        <v>19335163</v>
      </c>
      <c r="S55" s="47">
        <v>1494959</v>
      </c>
      <c r="T55" s="47">
        <v>1420228</v>
      </c>
      <c r="U55" s="47">
        <v>91631203</v>
      </c>
      <c r="V55" s="47">
        <v>6107413</v>
      </c>
      <c r="W55" s="47">
        <v>5800985</v>
      </c>
      <c r="X55" s="37">
        <v>590466689.8225806</v>
      </c>
      <c r="Y55" s="6">
        <f t="shared" si="37"/>
        <v>190442</v>
      </c>
      <c r="Z55" s="6">
        <f t="shared" si="28"/>
        <v>13028</v>
      </c>
      <c r="AA55" s="6">
        <f t="shared" si="29"/>
        <v>12502</v>
      </c>
      <c r="AB55" s="6">
        <f t="shared" si="30"/>
        <v>533642</v>
      </c>
      <c r="AC55" s="6">
        <f t="shared" si="31"/>
        <v>22081</v>
      </c>
      <c r="AD55" s="6">
        <f t="shared" si="32"/>
        <v>19718</v>
      </c>
      <c r="AE55" s="6">
        <f t="shared" si="33"/>
        <v>3749571</v>
      </c>
      <c r="AF55" s="6">
        <f t="shared" si="34"/>
        <v>88813</v>
      </c>
      <c r="AG55" s="6">
        <f t="shared" si="35"/>
        <v>77198</v>
      </c>
      <c r="AH55" s="6">
        <f t="shared" si="36"/>
        <v>-8691449.518078804</v>
      </c>
      <c r="AI55" s="50">
        <f t="shared" si="26"/>
        <v>0.031233056441627216</v>
      </c>
      <c r="AJ55" s="50">
        <f t="shared" si="17"/>
        <v>0.03442462676707625</v>
      </c>
      <c r="AK55" s="50">
        <f t="shared" si="18"/>
        <v>0.03556250888920487</v>
      </c>
      <c r="AL55" s="50">
        <f t="shared" si="19"/>
        <v>0.028382916467236896</v>
      </c>
      <c r="AM55" s="50">
        <f t="shared" si="20"/>
        <v>0.014991737265408256</v>
      </c>
      <c r="AN55" s="50">
        <f t="shared" si="21"/>
        <v>0.014079156878565646</v>
      </c>
      <c r="AO55" s="50">
        <f t="shared" si="22"/>
        <v>0.04266615121576267</v>
      </c>
      <c r="AP55" s="50">
        <f t="shared" si="23"/>
        <v>0.0147564217592131</v>
      </c>
      <c r="AQ55" s="50">
        <f t="shared" si="24"/>
        <v>0.013487224454718616</v>
      </c>
      <c r="AR55" s="50">
        <f t="shared" si="25"/>
        <v>-0.014506102725472925</v>
      </c>
    </row>
    <row r="56" spans="1:44" ht="16.5" customHeight="1">
      <c r="A56" s="10">
        <v>1990</v>
      </c>
      <c r="B56" s="11">
        <v>3.8</v>
      </c>
      <c r="C56" s="11">
        <f t="shared" si="5"/>
        <v>6.67643666063234</v>
      </c>
      <c r="D56" s="11">
        <f>B56*0.45</f>
        <v>1.71</v>
      </c>
      <c r="E56" s="11">
        <f t="shared" si="3"/>
        <v>3.004396497284553</v>
      </c>
      <c r="F56" s="13">
        <v>197.9416666666667</v>
      </c>
      <c r="G56" s="14">
        <v>130.7</v>
      </c>
      <c r="H56" s="4"/>
      <c r="I56" s="11">
        <f t="shared" si="6"/>
        <v>6.88727467482785</v>
      </c>
      <c r="K56" s="6">
        <v>1</v>
      </c>
      <c r="L56" s="6">
        <f t="shared" si="4"/>
        <v>0</v>
      </c>
      <c r="M56" s="6">
        <v>0</v>
      </c>
      <c r="N56" s="13">
        <v>5.6</v>
      </c>
      <c r="O56" s="47">
        <v>6460638</v>
      </c>
      <c r="P56" s="47">
        <v>402564</v>
      </c>
      <c r="Q56" s="47">
        <v>374557</v>
      </c>
      <c r="R56" s="47">
        <v>19815054</v>
      </c>
      <c r="S56" s="47">
        <v>1529707</v>
      </c>
      <c r="T56" s="47">
        <v>1453595</v>
      </c>
      <c r="U56" s="47">
        <v>93476087</v>
      </c>
      <c r="V56" s="47">
        <v>6175563</v>
      </c>
      <c r="W56" s="47">
        <v>5862938</v>
      </c>
      <c r="X56" s="37">
        <v>584459984.5524101</v>
      </c>
      <c r="Y56" s="6">
        <f t="shared" si="37"/>
        <v>172746</v>
      </c>
      <c r="Z56" s="6">
        <f t="shared" si="28"/>
        <v>11086</v>
      </c>
      <c r="AA56" s="6">
        <f t="shared" si="29"/>
        <v>10505</v>
      </c>
      <c r="AB56" s="6">
        <f t="shared" si="30"/>
        <v>479891</v>
      </c>
      <c r="AC56" s="6">
        <f t="shared" si="31"/>
        <v>34748</v>
      </c>
      <c r="AD56" s="6">
        <f t="shared" si="32"/>
        <v>33367</v>
      </c>
      <c r="AE56" s="6">
        <f t="shared" si="33"/>
        <v>1844884</v>
      </c>
      <c r="AF56" s="6">
        <f t="shared" si="34"/>
        <v>68150</v>
      </c>
      <c r="AG56" s="6">
        <f t="shared" si="35"/>
        <v>61953</v>
      </c>
      <c r="AH56" s="6">
        <f t="shared" si="36"/>
        <v>-6006705.27017045</v>
      </c>
      <c r="AI56" s="50">
        <f t="shared" si="26"/>
        <v>0.027472800105345252</v>
      </c>
      <c r="AJ56" s="50">
        <f t="shared" si="17"/>
        <v>0.028318321846949157</v>
      </c>
      <c r="AK56" s="50">
        <f t="shared" si="18"/>
        <v>0.02885576785733912</v>
      </c>
      <c r="AL56" s="50">
        <f t="shared" si="19"/>
        <v>0.024819599400325743</v>
      </c>
      <c r="AM56" s="50">
        <f t="shared" si="20"/>
        <v>0.023243446810246926</v>
      </c>
      <c r="AN56" s="50">
        <f t="shared" si="21"/>
        <v>0.023494115029417895</v>
      </c>
      <c r="AO56" s="50">
        <f t="shared" si="22"/>
        <v>0.020133796562727735</v>
      </c>
      <c r="AP56" s="50">
        <f t="shared" si="23"/>
        <v>0.011158570740180895</v>
      </c>
      <c r="AQ56" s="50">
        <f t="shared" si="24"/>
        <v>0.01067973801001032</v>
      </c>
      <c r="AR56" s="50">
        <f t="shared" si="25"/>
        <v>-0.010172809700705221</v>
      </c>
    </row>
    <row r="57" spans="1:44" ht="16.5" customHeight="1">
      <c r="A57" s="10">
        <v>1991</v>
      </c>
      <c r="B57" s="11">
        <v>4.25</v>
      </c>
      <c r="C57" s="11">
        <f t="shared" si="5"/>
        <v>7.2073326831646956</v>
      </c>
      <c r="D57" s="11">
        <f>B57*0.5</f>
        <v>2.125</v>
      </c>
      <c r="E57" s="11">
        <f t="shared" si="3"/>
        <v>3.6036663415823478</v>
      </c>
      <c r="F57" s="13">
        <v>205.075</v>
      </c>
      <c r="G57" s="14">
        <v>136.2</v>
      </c>
      <c r="H57" s="4"/>
      <c r="I57" s="11">
        <f t="shared" si="6"/>
        <v>7.391817180616741</v>
      </c>
      <c r="K57" s="6">
        <v>1</v>
      </c>
      <c r="L57" s="6">
        <f t="shared" si="4"/>
        <v>1</v>
      </c>
      <c r="M57" s="6">
        <v>0</v>
      </c>
      <c r="N57" s="13">
        <v>6.8</v>
      </c>
      <c r="O57" s="47">
        <v>6415683</v>
      </c>
      <c r="P57" s="47">
        <v>415197</v>
      </c>
      <c r="Q57" s="47">
        <v>388590</v>
      </c>
      <c r="R57" s="47">
        <v>19600024</v>
      </c>
      <c r="S57" s="47">
        <v>1547316</v>
      </c>
      <c r="T57" s="47">
        <v>1472824</v>
      </c>
      <c r="U57" s="47">
        <v>92301543</v>
      </c>
      <c r="V57" s="47">
        <v>6200650</v>
      </c>
      <c r="W57" s="47">
        <v>5895807</v>
      </c>
      <c r="X57" s="37">
        <v>572831108.2305434</v>
      </c>
      <c r="Y57" s="6">
        <f t="shared" si="37"/>
        <v>-44955</v>
      </c>
      <c r="Z57" s="6">
        <f t="shared" si="28"/>
        <v>12633</v>
      </c>
      <c r="AA57" s="6">
        <f t="shared" si="29"/>
        <v>14033</v>
      </c>
      <c r="AB57" s="6">
        <f>R57-R56</f>
        <v>-215030</v>
      </c>
      <c r="AC57" s="6">
        <f t="shared" si="31"/>
        <v>17609</v>
      </c>
      <c r="AD57" s="6">
        <f t="shared" si="32"/>
        <v>19229</v>
      </c>
      <c r="AE57" s="6">
        <f t="shared" si="33"/>
        <v>-1174544</v>
      </c>
      <c r="AF57" s="6">
        <f t="shared" si="34"/>
        <v>25087</v>
      </c>
      <c r="AG57" s="6">
        <f t="shared" si="35"/>
        <v>32869</v>
      </c>
      <c r="AH57" s="6">
        <f t="shared" si="36"/>
        <v>-11628876.32186675</v>
      </c>
      <c r="AI57" s="50">
        <f t="shared" si="26"/>
        <v>-0.006958291116140547</v>
      </c>
      <c r="AJ57" s="50">
        <f t="shared" si="17"/>
        <v>0.03138134557486505</v>
      </c>
      <c r="AK57" s="50">
        <f t="shared" si="18"/>
        <v>0.037465592686827476</v>
      </c>
      <c r="AL57" s="50">
        <f t="shared" si="19"/>
        <v>-0.010851850315421796</v>
      </c>
      <c r="AM57" s="50">
        <f t="shared" si="20"/>
        <v>0.011511354788858341</v>
      </c>
      <c r="AN57" s="50">
        <f t="shared" si="21"/>
        <v>0.01322858155125739</v>
      </c>
      <c r="AO57" s="50">
        <f t="shared" si="22"/>
        <v>-0.012565181510004853</v>
      </c>
      <c r="AP57" s="50">
        <f t="shared" si="23"/>
        <v>0.004062301688121384</v>
      </c>
      <c r="AQ57" s="50">
        <f t="shared" si="24"/>
        <v>0.005606233598240307</v>
      </c>
      <c r="AR57" s="50">
        <f t="shared" si="25"/>
        <v>-0.01989678785412885</v>
      </c>
    </row>
    <row r="58" spans="1:44" ht="16.5" customHeight="1">
      <c r="A58" s="10">
        <v>1992</v>
      </c>
      <c r="B58" s="11">
        <v>4.25</v>
      </c>
      <c r="C58" s="11">
        <f t="shared" si="5"/>
        <v>7.0296559787562884</v>
      </c>
      <c r="D58" s="11">
        <f>B58*0.5</f>
        <v>2.125</v>
      </c>
      <c r="E58" s="11">
        <f t="shared" si="3"/>
        <v>3.5148279893781442</v>
      </c>
      <c r="F58" s="13">
        <v>210.2583333333334</v>
      </c>
      <c r="G58" s="14">
        <v>140.3</v>
      </c>
      <c r="H58" s="4"/>
      <c r="I58" s="11">
        <f t="shared" si="6"/>
        <v>7.175805416963648</v>
      </c>
      <c r="K58" s="4"/>
      <c r="L58" s="6">
        <f t="shared" si="4"/>
        <v>1</v>
      </c>
      <c r="M58" s="6">
        <v>1</v>
      </c>
      <c r="N58" s="15">
        <v>7.5</v>
      </c>
      <c r="O58" s="47">
        <v>6571253</v>
      </c>
      <c r="P58" s="47">
        <v>430098</v>
      </c>
      <c r="Q58" s="47">
        <v>403264</v>
      </c>
      <c r="R58" s="47">
        <v>19672221</v>
      </c>
      <c r="S58" s="47">
        <v>1564245</v>
      </c>
      <c r="T58" s="47">
        <v>1490345</v>
      </c>
      <c r="U58" s="47">
        <v>92800870</v>
      </c>
      <c r="V58" s="47">
        <v>6317690</v>
      </c>
      <c r="W58" s="47">
        <v>6013409</v>
      </c>
      <c r="X58" s="37">
        <v>621013259.0947968</v>
      </c>
      <c r="Y58" s="6">
        <f t="shared" si="37"/>
        <v>155570</v>
      </c>
      <c r="Z58" s="6">
        <f t="shared" si="28"/>
        <v>14901</v>
      </c>
      <c r="AA58" s="6">
        <f t="shared" si="29"/>
        <v>14674</v>
      </c>
      <c r="AB58" s="6">
        <f>R58-R57</f>
        <v>72197</v>
      </c>
      <c r="AC58" s="6">
        <f t="shared" si="31"/>
        <v>16929</v>
      </c>
      <c r="AD58" s="6">
        <f t="shared" si="32"/>
        <v>17521</v>
      </c>
      <c r="AE58" s="6">
        <f t="shared" si="33"/>
        <v>499327</v>
      </c>
      <c r="AF58" s="6">
        <f t="shared" si="34"/>
        <v>117040</v>
      </c>
      <c r="AG58" s="6">
        <f t="shared" si="35"/>
        <v>117602</v>
      </c>
      <c r="AH58" s="6">
        <f t="shared" si="36"/>
        <v>48182150.8642534</v>
      </c>
      <c r="AI58" s="50">
        <f t="shared" si="26"/>
        <v>0.024248392571765143</v>
      </c>
      <c r="AJ58" s="50">
        <f t="shared" si="17"/>
        <v>0.03588898763719395</v>
      </c>
      <c r="AK58" s="50">
        <f t="shared" si="18"/>
        <v>0.037762165778841394</v>
      </c>
      <c r="AL58" s="50">
        <f t="shared" si="19"/>
        <v>0.003683515897735745</v>
      </c>
      <c r="AM58" s="50">
        <f t="shared" si="20"/>
        <v>0.010940880854330981</v>
      </c>
      <c r="AN58" s="50">
        <f t="shared" si="21"/>
        <v>0.011896193978370828</v>
      </c>
      <c r="AO58" s="50">
        <f t="shared" si="22"/>
        <v>0.005409736216435812</v>
      </c>
      <c r="AP58" s="50">
        <f t="shared" si="23"/>
        <v>0.018875440478014482</v>
      </c>
      <c r="AQ58" s="50">
        <f t="shared" si="24"/>
        <v>0.019946718065906754</v>
      </c>
      <c r="AR58" s="50">
        <f t="shared" si="25"/>
        <v>0.08411231543113384</v>
      </c>
    </row>
    <row r="59" spans="1:44" ht="16.5" customHeight="1">
      <c r="A59" s="10">
        <v>1993</v>
      </c>
      <c r="B59" s="11">
        <v>4.25</v>
      </c>
      <c r="C59" s="11">
        <f t="shared" si="5"/>
        <v>6.858936927182027</v>
      </c>
      <c r="D59" s="11">
        <f>B59*0.5</f>
        <v>2.125</v>
      </c>
      <c r="E59" s="11">
        <f t="shared" si="3"/>
        <v>3.4294684635910135</v>
      </c>
      <c r="F59" s="13">
        <v>215.4916666666666</v>
      </c>
      <c r="G59" s="14">
        <v>144.5</v>
      </c>
      <c r="H59" s="4"/>
      <c r="I59" s="11">
        <f t="shared" si="6"/>
        <v>6.967235294117646</v>
      </c>
      <c r="K59" s="4"/>
      <c r="L59" s="6">
        <f t="shared" si="4"/>
        <v>0</v>
      </c>
      <c r="M59" s="6">
        <v>0</v>
      </c>
      <c r="N59" s="15">
        <v>6.9</v>
      </c>
      <c r="O59" s="47">
        <v>6727618</v>
      </c>
      <c r="P59" s="47">
        <v>441512</v>
      </c>
      <c r="Q59" s="47">
        <v>414043</v>
      </c>
      <c r="R59" s="47">
        <v>19776732</v>
      </c>
      <c r="S59" s="47">
        <v>1551535</v>
      </c>
      <c r="T59" s="47">
        <v>1476171</v>
      </c>
      <c r="U59" s="47">
        <v>94789444</v>
      </c>
      <c r="V59" s="47">
        <v>6403367</v>
      </c>
      <c r="W59" s="47">
        <v>6090759</v>
      </c>
      <c r="X59" s="37">
        <v>654718046.034602</v>
      </c>
      <c r="Y59" s="6">
        <f t="shared" si="37"/>
        <v>156365</v>
      </c>
      <c r="Z59" s="6">
        <f t="shared" si="28"/>
        <v>11414</v>
      </c>
      <c r="AA59" s="6">
        <f t="shared" si="29"/>
        <v>10779</v>
      </c>
      <c r="AB59" s="6">
        <f t="shared" si="30"/>
        <v>104511</v>
      </c>
      <c r="AC59" s="6">
        <f t="shared" si="31"/>
        <v>-12710</v>
      </c>
      <c r="AD59" s="6">
        <f t="shared" si="32"/>
        <v>-14174</v>
      </c>
      <c r="AE59" s="6">
        <f t="shared" si="33"/>
        <v>1988574</v>
      </c>
      <c r="AF59" s="6">
        <f t="shared" si="34"/>
        <v>85677</v>
      </c>
      <c r="AG59" s="6">
        <f t="shared" si="35"/>
        <v>77350</v>
      </c>
      <c r="AH59" s="6">
        <f t="shared" si="36"/>
        <v>33704786.93980527</v>
      </c>
      <c r="AI59" s="50">
        <f t="shared" si="26"/>
        <v>0.023795309661643005</v>
      </c>
      <c r="AJ59" s="50">
        <f t="shared" si="17"/>
        <v>0.026538137819752672</v>
      </c>
      <c r="AK59" s="50">
        <f t="shared" si="18"/>
        <v>0.02672938819235049</v>
      </c>
      <c r="AL59" s="50">
        <f t="shared" si="19"/>
        <v>0.005312618234616151</v>
      </c>
      <c r="AM59" s="50">
        <f t="shared" si="20"/>
        <v>-0.008125325636329395</v>
      </c>
      <c r="AN59" s="50">
        <f t="shared" si="21"/>
        <v>-0.009510549570736937</v>
      </c>
      <c r="AO59" s="50">
        <f t="shared" si="22"/>
        <v>0.0214283982466974</v>
      </c>
      <c r="AP59" s="50">
        <f t="shared" si="23"/>
        <v>0.013561444135435474</v>
      </c>
      <c r="AQ59" s="50">
        <f t="shared" si="24"/>
        <v>0.012862920183875692</v>
      </c>
      <c r="AR59" s="50">
        <f t="shared" si="25"/>
        <v>0.05427386041472637</v>
      </c>
    </row>
    <row r="60" spans="1:44" ht="16.5" customHeight="1">
      <c r="A60" s="10">
        <v>1994</v>
      </c>
      <c r="B60" s="11">
        <v>4.25</v>
      </c>
      <c r="C60" s="11">
        <f t="shared" si="5"/>
        <v>6.718380681818181</v>
      </c>
      <c r="D60" s="11">
        <f>B60*0.5</f>
        <v>2.125</v>
      </c>
      <c r="E60" s="11">
        <f t="shared" si="3"/>
        <v>3.3591903409090906</v>
      </c>
      <c r="F60" s="13">
        <v>220</v>
      </c>
      <c r="G60" s="14">
        <v>148.2</v>
      </c>
      <c r="H60" s="4"/>
      <c r="I60" s="11">
        <f t="shared" si="6"/>
        <v>6.793289473684211</v>
      </c>
      <c r="K60" s="4"/>
      <c r="L60" s="6">
        <f t="shared" si="4"/>
        <v>0</v>
      </c>
      <c r="M60" s="6">
        <v>0</v>
      </c>
      <c r="N60" s="15">
        <v>6.1</v>
      </c>
      <c r="O60" s="47">
        <v>6928226</v>
      </c>
      <c r="P60" s="47">
        <v>449089</v>
      </c>
      <c r="Q60" s="47">
        <v>420365</v>
      </c>
      <c r="R60" s="47">
        <v>20320266</v>
      </c>
      <c r="S60" s="47">
        <v>1564175</v>
      </c>
      <c r="T60" s="47">
        <v>1486108</v>
      </c>
      <c r="U60" s="47">
        <v>96733300</v>
      </c>
      <c r="V60" s="47">
        <v>6509276</v>
      </c>
      <c r="W60" s="47">
        <v>6188078</v>
      </c>
      <c r="X60" s="37">
        <v>679464726.3832659</v>
      </c>
      <c r="Y60" s="6">
        <f t="shared" si="37"/>
        <v>200608</v>
      </c>
      <c r="Z60" s="6">
        <f t="shared" si="28"/>
        <v>7577</v>
      </c>
      <c r="AA60" s="6">
        <f t="shared" si="29"/>
        <v>6322</v>
      </c>
      <c r="AB60" s="6">
        <f t="shared" si="30"/>
        <v>543534</v>
      </c>
      <c r="AC60" s="6">
        <f t="shared" si="31"/>
        <v>12640</v>
      </c>
      <c r="AD60" s="6">
        <f t="shared" si="32"/>
        <v>9937</v>
      </c>
      <c r="AE60" s="6">
        <f t="shared" si="33"/>
        <v>1943856</v>
      </c>
      <c r="AF60" s="6">
        <f t="shared" si="34"/>
        <v>105909</v>
      </c>
      <c r="AG60" s="6">
        <f t="shared" si="35"/>
        <v>97319</v>
      </c>
      <c r="AH60" s="6">
        <f t="shared" si="36"/>
        <v>24746680.348663807</v>
      </c>
      <c r="AI60" s="50">
        <f t="shared" si="26"/>
        <v>0.029818577689755932</v>
      </c>
      <c r="AJ60" s="50">
        <f t="shared" si="17"/>
        <v>0.017161481454637695</v>
      </c>
      <c r="AK60" s="50">
        <f t="shared" si="18"/>
        <v>0.015268945495999109</v>
      </c>
      <c r="AL60" s="50">
        <f t="shared" si="19"/>
        <v>0.027483509408935625</v>
      </c>
      <c r="AM60" s="50">
        <f t="shared" si="20"/>
        <v>0.00814677077861603</v>
      </c>
      <c r="AN60" s="50">
        <f t="shared" si="21"/>
        <v>0.006731604942787683</v>
      </c>
      <c r="AO60" s="50">
        <f t="shared" si="22"/>
        <v>0.020507093595780512</v>
      </c>
      <c r="AP60" s="50">
        <f t="shared" si="23"/>
        <v>0.016539579880397337</v>
      </c>
      <c r="AQ60" s="50">
        <f t="shared" si="24"/>
        <v>0.015978139998643837</v>
      </c>
      <c r="AR60" s="50">
        <f t="shared" si="25"/>
        <v>0.03779746182123089</v>
      </c>
    </row>
    <row r="61" spans="1:44" ht="16.5" customHeight="1">
      <c r="A61" s="10">
        <v>1995</v>
      </c>
      <c r="B61" s="11">
        <v>4.25</v>
      </c>
      <c r="C61" s="11">
        <f t="shared" si="5"/>
        <v>6.560093575470649</v>
      </c>
      <c r="D61" s="11">
        <f>B61*0.5</f>
        <v>2.125</v>
      </c>
      <c r="E61" s="11">
        <f t="shared" si="3"/>
        <v>3.2800467877353245</v>
      </c>
      <c r="F61" s="13">
        <v>225.3083333333334</v>
      </c>
      <c r="G61" s="14">
        <v>152.4</v>
      </c>
      <c r="H61" s="4"/>
      <c r="I61" s="11">
        <f t="shared" si="6"/>
        <v>6.606072834645668</v>
      </c>
      <c r="K61" s="4"/>
      <c r="L61" s="6">
        <f t="shared" si="4"/>
        <v>0</v>
      </c>
      <c r="M61" s="6">
        <v>0</v>
      </c>
      <c r="N61" s="15">
        <v>5.6</v>
      </c>
      <c r="O61" s="47">
        <v>7208158</v>
      </c>
      <c r="P61" s="47">
        <v>456732</v>
      </c>
      <c r="Q61" s="47">
        <v>425562</v>
      </c>
      <c r="R61" s="47">
        <v>21084574</v>
      </c>
      <c r="S61" s="47">
        <v>1567884</v>
      </c>
      <c r="T61" s="47">
        <v>1485448</v>
      </c>
      <c r="U61" s="47">
        <v>100334745</v>
      </c>
      <c r="V61" s="47">
        <v>6613218</v>
      </c>
      <c r="W61" s="47">
        <v>6276975</v>
      </c>
      <c r="X61" s="37">
        <v>719219066.167979</v>
      </c>
      <c r="Y61" s="6">
        <f t="shared" si="37"/>
        <v>279932</v>
      </c>
      <c r="Z61" s="6">
        <f t="shared" si="28"/>
        <v>7643</v>
      </c>
      <c r="AA61" s="6">
        <f t="shared" si="29"/>
        <v>5197</v>
      </c>
      <c r="AB61" s="6">
        <f t="shared" si="30"/>
        <v>764308</v>
      </c>
      <c r="AC61" s="6">
        <f t="shared" si="31"/>
        <v>3709</v>
      </c>
      <c r="AD61" s="6">
        <f t="shared" si="32"/>
        <v>-660</v>
      </c>
      <c r="AE61" s="6">
        <f t="shared" si="33"/>
        <v>3601445</v>
      </c>
      <c r="AF61" s="6">
        <f t="shared" si="34"/>
        <v>103942</v>
      </c>
      <c r="AG61" s="6">
        <f t="shared" si="35"/>
        <v>88897</v>
      </c>
      <c r="AH61" s="6">
        <f t="shared" si="36"/>
        <v>39754339.78471315</v>
      </c>
      <c r="AI61" s="50">
        <f t="shared" si="26"/>
        <v>0.04040457109799833</v>
      </c>
      <c r="AJ61" s="50">
        <f t="shared" si="17"/>
        <v>0.01701889825847447</v>
      </c>
      <c r="AK61" s="50">
        <f t="shared" si="18"/>
        <v>0.012363065431232334</v>
      </c>
      <c r="AL61" s="50">
        <f t="shared" si="19"/>
        <v>0.03761309030108162</v>
      </c>
      <c r="AM61" s="50">
        <f t="shared" si="20"/>
        <v>0.002371218054245894</v>
      </c>
      <c r="AN61" s="50">
        <f t="shared" si="21"/>
        <v>-0.00044411307926472965</v>
      </c>
      <c r="AO61" s="50">
        <f t="shared" si="22"/>
        <v>0.037230664104294986</v>
      </c>
      <c r="AP61" s="50">
        <f t="shared" si="23"/>
        <v>0.01596828894642055</v>
      </c>
      <c r="AQ61" s="50">
        <f t="shared" si="24"/>
        <v>0.014365849945653597</v>
      </c>
      <c r="AR61" s="50">
        <f t="shared" si="25"/>
        <v>0.05850832021306274</v>
      </c>
    </row>
    <row r="62" spans="1:44" ht="16.5" customHeight="1">
      <c r="A62" s="10">
        <v>1996</v>
      </c>
      <c r="B62" s="11">
        <v>4.75</v>
      </c>
      <c r="C62" s="11">
        <f t="shared" si="5"/>
        <v>7.140141555307424</v>
      </c>
      <c r="D62" s="11">
        <v>2.125</v>
      </c>
      <c r="E62" s="11">
        <f t="shared" si="3"/>
        <v>3.1942738536901634</v>
      </c>
      <c r="F62" s="13">
        <v>231.3583333333333</v>
      </c>
      <c r="G62" s="14">
        <v>156.9</v>
      </c>
      <c r="H62" s="4"/>
      <c r="I62" s="11">
        <f t="shared" si="6"/>
        <v>7.171500956022944</v>
      </c>
      <c r="K62" s="6">
        <v>1</v>
      </c>
      <c r="L62" s="6">
        <f t="shared" si="4"/>
        <v>0</v>
      </c>
      <c r="M62" s="6">
        <v>0</v>
      </c>
      <c r="N62" s="15">
        <v>5.4</v>
      </c>
      <c r="O62" s="47">
        <v>7416595</v>
      </c>
      <c r="P62" s="47">
        <v>466386</v>
      </c>
      <c r="Q62" s="47">
        <v>433880</v>
      </c>
      <c r="R62" s="47">
        <v>21487322</v>
      </c>
      <c r="S62" s="47">
        <v>1579264</v>
      </c>
      <c r="T62" s="47">
        <v>1494767</v>
      </c>
      <c r="U62" s="47">
        <v>102198864</v>
      </c>
      <c r="V62" s="47">
        <v>6738541</v>
      </c>
      <c r="W62" s="47">
        <v>6394211</v>
      </c>
      <c r="X62" s="37">
        <v>770498609.949012</v>
      </c>
      <c r="Y62" s="6">
        <f t="shared" si="37"/>
        <v>208437</v>
      </c>
      <c r="Z62" s="6">
        <f t="shared" si="28"/>
        <v>9654</v>
      </c>
      <c r="AA62" s="6">
        <f t="shared" si="29"/>
        <v>8318</v>
      </c>
      <c r="AB62" s="6">
        <f t="shared" si="30"/>
        <v>402748</v>
      </c>
      <c r="AC62" s="6">
        <f t="shared" si="31"/>
        <v>11380</v>
      </c>
      <c r="AD62" s="6">
        <f t="shared" si="32"/>
        <v>9319</v>
      </c>
      <c r="AE62" s="6">
        <f t="shared" si="33"/>
        <v>1864119</v>
      </c>
      <c r="AF62" s="6">
        <f t="shared" si="34"/>
        <v>125323</v>
      </c>
      <c r="AG62" s="6">
        <f t="shared" si="35"/>
        <v>117236</v>
      </c>
      <c r="AH62" s="6">
        <f t="shared" si="36"/>
        <v>51279543.78103304</v>
      </c>
      <c r="AI62" s="50">
        <f t="shared" si="26"/>
        <v>0.02891681897094922</v>
      </c>
      <c r="AJ62" s="50">
        <f t="shared" si="17"/>
        <v>0.02113712198838713</v>
      </c>
      <c r="AK62" s="50">
        <f t="shared" si="18"/>
        <v>0.019545918103589965</v>
      </c>
      <c r="AL62" s="50">
        <f t="shared" si="19"/>
        <v>0.019101547889940784</v>
      </c>
      <c r="AM62" s="50">
        <f t="shared" si="20"/>
        <v>0.007258190019159505</v>
      </c>
      <c r="AN62" s="50">
        <f t="shared" si="21"/>
        <v>0.0062735282554489125</v>
      </c>
      <c r="AO62" s="50">
        <f t="shared" si="22"/>
        <v>0.018578997734035152</v>
      </c>
      <c r="AP62" s="50">
        <f t="shared" si="23"/>
        <v>0.018950380888699048</v>
      </c>
      <c r="AQ62" s="50">
        <f t="shared" si="24"/>
        <v>0.018677149423089956</v>
      </c>
      <c r="AR62" s="50">
        <f t="shared" si="25"/>
        <v>0.07129892155703277</v>
      </c>
    </row>
    <row r="63" spans="1:44" ht="16.5" customHeight="1">
      <c r="A63" s="10">
        <v>1997</v>
      </c>
      <c r="B63" s="11">
        <v>5.15</v>
      </c>
      <c r="C63" s="11">
        <f t="shared" si="5"/>
        <v>7.577652222966542</v>
      </c>
      <c r="D63" s="11">
        <v>2.125</v>
      </c>
      <c r="E63" s="11">
        <f t="shared" si="3"/>
        <v>3.1267011599619225</v>
      </c>
      <c r="F63" s="13">
        <v>236.3583333333333</v>
      </c>
      <c r="G63" s="14">
        <v>160.5</v>
      </c>
      <c r="H63" s="4"/>
      <c r="I63" s="11">
        <f t="shared" si="6"/>
        <v>7.6010149532710285</v>
      </c>
      <c r="K63" s="6">
        <v>1</v>
      </c>
      <c r="L63" s="6">
        <f t="shared" si="4"/>
        <v>1</v>
      </c>
      <c r="M63" s="6">
        <v>0</v>
      </c>
      <c r="N63" s="15">
        <v>4.9</v>
      </c>
      <c r="O63" s="47">
        <v>7597133</v>
      </c>
      <c r="P63" s="47">
        <v>478635</v>
      </c>
      <c r="Q63" s="47">
        <v>447472</v>
      </c>
      <c r="R63" s="48">
        <v>22002559</v>
      </c>
      <c r="S63" s="48">
        <v>1588717</v>
      </c>
      <c r="T63" s="47">
        <v>1503344</v>
      </c>
      <c r="U63" s="47">
        <v>105299123</v>
      </c>
      <c r="V63" s="47">
        <v>6894869</v>
      </c>
      <c r="W63" s="47">
        <v>6540670</v>
      </c>
      <c r="X63" s="37">
        <v>820310668.4049845</v>
      </c>
      <c r="Y63" s="6">
        <f t="shared" si="37"/>
        <v>180538</v>
      </c>
      <c r="Z63" s="6">
        <f t="shared" si="28"/>
        <v>12249</v>
      </c>
      <c r="AA63" s="6">
        <f t="shared" si="29"/>
        <v>13592</v>
      </c>
      <c r="AB63" s="49">
        <f t="shared" si="30"/>
        <v>515237</v>
      </c>
      <c r="AC63" s="49">
        <f t="shared" si="31"/>
        <v>9453</v>
      </c>
      <c r="AD63" s="6">
        <f t="shared" si="32"/>
        <v>8577</v>
      </c>
      <c r="AE63" s="6">
        <f t="shared" si="33"/>
        <v>3100259</v>
      </c>
      <c r="AF63" s="6">
        <f t="shared" si="34"/>
        <v>156328</v>
      </c>
      <c r="AG63" s="6">
        <f t="shared" si="35"/>
        <v>146459</v>
      </c>
      <c r="AH63" s="6">
        <f t="shared" si="36"/>
        <v>49812058.45597243</v>
      </c>
      <c r="AI63" s="50">
        <f t="shared" si="26"/>
        <v>0.024342437466249756</v>
      </c>
      <c r="AJ63" s="50">
        <f t="shared" si="17"/>
        <v>0.026263652854073616</v>
      </c>
      <c r="AK63" s="50">
        <f t="shared" si="18"/>
        <v>0.03132663409237568</v>
      </c>
      <c r="AL63" s="50">
        <f t="shared" si="19"/>
        <v>0.02397865122512699</v>
      </c>
      <c r="AM63" s="50">
        <f t="shared" si="20"/>
        <v>0.005985699667693245</v>
      </c>
      <c r="AN63" s="50">
        <f t="shared" si="21"/>
        <v>0.005738018032241721</v>
      </c>
      <c r="AO63" s="50">
        <f t="shared" si="22"/>
        <v>0.03033555245780417</v>
      </c>
      <c r="AP63" s="50">
        <f t="shared" si="23"/>
        <v>0.02319908716144936</v>
      </c>
      <c r="AQ63" s="50">
        <f t="shared" si="24"/>
        <v>0.022904936981278823</v>
      </c>
      <c r="AR63" s="50">
        <f t="shared" si="25"/>
        <v>0.0646491217670968</v>
      </c>
    </row>
    <row r="64" spans="1:44" ht="16.5" customHeight="1">
      <c r="A64" s="10">
        <v>1998</v>
      </c>
      <c r="B64" s="11">
        <v>5.15</v>
      </c>
      <c r="C64" s="11">
        <f t="shared" si="5"/>
        <v>7.474610488975446</v>
      </c>
      <c r="D64" s="11">
        <v>2.125</v>
      </c>
      <c r="E64" s="11">
        <f t="shared" si="3"/>
        <v>3.084183939625791</v>
      </c>
      <c r="F64" s="13">
        <v>239.6166666666667</v>
      </c>
      <c r="G64" s="14">
        <v>163</v>
      </c>
      <c r="H64" s="4"/>
      <c r="I64" s="11">
        <f t="shared" si="6"/>
        <v>7.484434969325154</v>
      </c>
      <c r="K64" s="4"/>
      <c r="L64" s="6">
        <f t="shared" si="4"/>
        <v>1</v>
      </c>
      <c r="M64" s="6">
        <v>1</v>
      </c>
      <c r="N64" s="15">
        <v>4.5</v>
      </c>
      <c r="O64" s="47">
        <v>7758086</v>
      </c>
      <c r="P64" s="47">
        <v>484935</v>
      </c>
      <c r="Q64" s="47">
        <v>452766</v>
      </c>
      <c r="R64" s="48">
        <v>14240726</v>
      </c>
      <c r="S64" s="48">
        <v>1113137</v>
      </c>
      <c r="T64" s="47">
        <v>1059342</v>
      </c>
      <c r="U64" s="47">
        <v>108117731</v>
      </c>
      <c r="V64" s="47">
        <v>6941822</v>
      </c>
      <c r="W64" s="47">
        <v>6577219</v>
      </c>
      <c r="X64" s="37">
        <v>895348439.5582821</v>
      </c>
      <c r="Y64" s="6">
        <f t="shared" si="37"/>
        <v>160953</v>
      </c>
      <c r="Z64" s="6">
        <f t="shared" si="28"/>
        <v>6300</v>
      </c>
      <c r="AA64" s="6">
        <f t="shared" si="29"/>
        <v>5294</v>
      </c>
      <c r="AB64" s="49">
        <f t="shared" si="30"/>
        <v>-7761833</v>
      </c>
      <c r="AC64" s="49">
        <f t="shared" si="31"/>
        <v>-475580</v>
      </c>
      <c r="AD64" s="6">
        <f t="shared" si="32"/>
        <v>-444002</v>
      </c>
      <c r="AE64" s="6">
        <f t="shared" si="33"/>
        <v>2818608</v>
      </c>
      <c r="AF64" s="6">
        <f t="shared" si="34"/>
        <v>46953</v>
      </c>
      <c r="AG64" s="6">
        <f t="shared" si="35"/>
        <v>36549</v>
      </c>
      <c r="AH64" s="6">
        <f t="shared" si="36"/>
        <v>75037771.15329766</v>
      </c>
      <c r="AI64" s="50">
        <f t="shared" si="26"/>
        <v>0.02118601846249102</v>
      </c>
      <c r="AJ64" s="50">
        <f t="shared" si="17"/>
        <v>0.013162430662195579</v>
      </c>
      <c r="AK64" s="50">
        <f t="shared" si="18"/>
        <v>0.011830907855687078</v>
      </c>
      <c r="AL64" s="50">
        <f t="shared" si="19"/>
        <v>-0.3527695573955738</v>
      </c>
      <c r="AM64" s="50">
        <f t="shared" si="20"/>
        <v>-0.2993484679776197</v>
      </c>
      <c r="AN64" s="50">
        <f t="shared" si="21"/>
        <v>-0.2953429155269852</v>
      </c>
      <c r="AO64" s="50">
        <f t="shared" si="22"/>
        <v>0.026767630343891957</v>
      </c>
      <c r="AP64" s="50">
        <f t="shared" si="23"/>
        <v>0.006809846568513578</v>
      </c>
      <c r="AQ64" s="50">
        <f t="shared" si="24"/>
        <v>0.005587959643278184</v>
      </c>
      <c r="AR64" s="50">
        <f t="shared" si="25"/>
        <v>0.09147482050818789</v>
      </c>
    </row>
    <row r="65" spans="1:44" ht="16.5" customHeight="1">
      <c r="A65" s="10">
        <v>1999</v>
      </c>
      <c r="B65" s="11">
        <v>5.15</v>
      </c>
      <c r="C65" s="11">
        <f t="shared" si="5"/>
        <v>7.319833458211294</v>
      </c>
      <c r="D65" s="11">
        <v>2.125</v>
      </c>
      <c r="E65" s="11">
        <f aca="true" t="shared" si="38" ref="E65:E86">$D65*($F$80/$F65)</f>
        <v>3.0203196308153393</v>
      </c>
      <c r="F65" s="13">
        <v>244.6833333333333</v>
      </c>
      <c r="G65" s="14">
        <v>166.6</v>
      </c>
      <c r="H65" s="4"/>
      <c r="I65" s="11">
        <f t="shared" si="6"/>
        <v>7.322706482593038</v>
      </c>
      <c r="K65" s="4"/>
      <c r="L65" s="6">
        <f t="shared" si="4"/>
        <v>0</v>
      </c>
      <c r="M65" s="6">
        <v>0</v>
      </c>
      <c r="N65" s="15">
        <v>4.2</v>
      </c>
      <c r="O65" s="47">
        <v>7900273</v>
      </c>
      <c r="P65" s="47">
        <v>480298</v>
      </c>
      <c r="Q65" s="47">
        <v>447425</v>
      </c>
      <c r="R65" s="47">
        <v>14476628</v>
      </c>
      <c r="S65" s="47">
        <v>1111260</v>
      </c>
      <c r="T65" s="47">
        <v>1055392</v>
      </c>
      <c r="U65" s="47">
        <v>110705661</v>
      </c>
      <c r="V65" s="47">
        <v>7008444</v>
      </c>
      <c r="W65" s="47">
        <v>6632900</v>
      </c>
      <c r="X65" s="37">
        <v>956505862.1068428</v>
      </c>
      <c r="Y65" s="6">
        <f t="shared" si="37"/>
        <v>142187</v>
      </c>
      <c r="Z65" s="6">
        <f t="shared" si="28"/>
        <v>-4637</v>
      </c>
      <c r="AA65" s="6">
        <f t="shared" si="29"/>
        <v>-5341</v>
      </c>
      <c r="AB65" s="6">
        <f t="shared" si="30"/>
        <v>235902</v>
      </c>
      <c r="AC65" s="6">
        <f t="shared" si="31"/>
        <v>-1877</v>
      </c>
      <c r="AD65" s="6">
        <f t="shared" si="32"/>
        <v>-3950</v>
      </c>
      <c r="AE65" s="6">
        <f t="shared" si="33"/>
        <v>2587930</v>
      </c>
      <c r="AF65" s="6">
        <f t="shared" si="34"/>
        <v>66622</v>
      </c>
      <c r="AG65" s="6">
        <f t="shared" si="35"/>
        <v>55681</v>
      </c>
      <c r="AH65" s="6">
        <f t="shared" si="36"/>
        <v>61157422.54856062</v>
      </c>
      <c r="AI65" s="50">
        <f t="shared" si="26"/>
        <v>0.018327587500319042</v>
      </c>
      <c r="AJ65" s="50">
        <f t="shared" si="17"/>
        <v>-0.009562106261663983</v>
      </c>
      <c r="AK65" s="50">
        <f t="shared" si="18"/>
        <v>-0.011796380470264989</v>
      </c>
      <c r="AL65" s="50">
        <f t="shared" si="19"/>
        <v>0.016565307133920015</v>
      </c>
      <c r="AM65" s="50">
        <f t="shared" si="20"/>
        <v>-0.0016862255050367203</v>
      </c>
      <c r="AN65" s="50">
        <f t="shared" si="21"/>
        <v>-0.003728729720902213</v>
      </c>
      <c r="AO65" s="50">
        <f t="shared" si="22"/>
        <v>0.023936221895000775</v>
      </c>
      <c r="AP65" s="50">
        <f t="shared" si="23"/>
        <v>0.009597192206887373</v>
      </c>
      <c r="AQ65" s="50">
        <f t="shared" si="24"/>
        <v>0.008465736050449202</v>
      </c>
      <c r="AR65" s="50">
        <f t="shared" si="25"/>
        <v>0.06830572305317517</v>
      </c>
    </row>
    <row r="66" spans="1:44" ht="16.5" customHeight="1">
      <c r="A66" s="10">
        <v>2000</v>
      </c>
      <c r="B66" s="11">
        <v>5.15</v>
      </c>
      <c r="C66" s="11">
        <f t="shared" si="5"/>
        <v>7.079447610263842</v>
      </c>
      <c r="D66" s="11">
        <v>2.125</v>
      </c>
      <c r="E66" s="11">
        <f t="shared" si="38"/>
        <v>2.921131295497216</v>
      </c>
      <c r="F66" s="13">
        <v>252.9916666666667</v>
      </c>
      <c r="G66" s="14">
        <v>172.2</v>
      </c>
      <c r="H66" s="4"/>
      <c r="I66" s="11">
        <f t="shared" si="6"/>
        <v>7.08456968641115</v>
      </c>
      <c r="K66" s="4"/>
      <c r="L66" s="6">
        <f t="shared" si="4"/>
        <v>0</v>
      </c>
      <c r="M66" s="6">
        <v>0</v>
      </c>
      <c r="N66" s="15">
        <v>4</v>
      </c>
      <c r="O66" s="47">
        <v>8113141</v>
      </c>
      <c r="P66" s="47">
        <v>482560</v>
      </c>
      <c r="Q66" s="47">
        <v>447484</v>
      </c>
      <c r="R66" s="47">
        <v>14840775</v>
      </c>
      <c r="S66" s="47">
        <v>1113573</v>
      </c>
      <c r="T66" s="47">
        <v>1056637</v>
      </c>
      <c r="U66" s="47">
        <v>114064976</v>
      </c>
      <c r="V66" s="47">
        <v>7070048</v>
      </c>
      <c r="W66" s="47">
        <v>6682063</v>
      </c>
      <c r="X66" s="37">
        <v>999673565.5110337</v>
      </c>
      <c r="Y66" s="6">
        <f t="shared" si="37"/>
        <v>212868</v>
      </c>
      <c r="Z66" s="6">
        <f t="shared" si="28"/>
        <v>2262</v>
      </c>
      <c r="AA66" s="6">
        <f t="shared" si="29"/>
        <v>59</v>
      </c>
      <c r="AB66" s="6">
        <f t="shared" si="30"/>
        <v>364147</v>
      </c>
      <c r="AC66" s="6">
        <f t="shared" si="31"/>
        <v>2313</v>
      </c>
      <c r="AD66" s="6">
        <f t="shared" si="32"/>
        <v>1245</v>
      </c>
      <c r="AE66" s="6">
        <f t="shared" si="33"/>
        <v>3359315</v>
      </c>
      <c r="AF66" s="6">
        <f t="shared" si="34"/>
        <v>61604</v>
      </c>
      <c r="AG66" s="6">
        <f t="shared" si="35"/>
        <v>49163</v>
      </c>
      <c r="AH66" s="6">
        <f t="shared" si="36"/>
        <v>43167703.4041909</v>
      </c>
      <c r="AI66" s="50">
        <f t="shared" si="26"/>
        <v>0.0269443853395952</v>
      </c>
      <c r="AJ66" s="50">
        <f t="shared" si="17"/>
        <v>0.0047095761381474865</v>
      </c>
      <c r="AK66" s="50">
        <f t="shared" si="18"/>
        <v>0.00013186567581158215</v>
      </c>
      <c r="AL66" s="50">
        <f t="shared" si="19"/>
        <v>0.025154131196850615</v>
      </c>
      <c r="AM66" s="50">
        <f t="shared" si="20"/>
        <v>0.002081421089574098</v>
      </c>
      <c r="AN66" s="50">
        <f t="shared" si="21"/>
        <v>0.001179656468875967</v>
      </c>
      <c r="AO66" s="50">
        <f t="shared" si="22"/>
        <v>0.03034456386110196</v>
      </c>
      <c r="AP66" s="50">
        <f t="shared" si="23"/>
        <v>0.008789968215484167</v>
      </c>
      <c r="AQ66" s="50">
        <f t="shared" si="24"/>
        <v>0.007411991738153656</v>
      </c>
      <c r="AR66" s="50">
        <f t="shared" si="25"/>
        <v>0.045130620850673875</v>
      </c>
    </row>
    <row r="67" spans="1:44" ht="16.5" customHeight="1">
      <c r="A67" s="10">
        <v>2001</v>
      </c>
      <c r="B67" s="11">
        <v>5.15</v>
      </c>
      <c r="C67" s="11">
        <f t="shared" si="5"/>
        <v>6.885971741637831</v>
      </c>
      <c r="D67" s="11">
        <v>2.125</v>
      </c>
      <c r="E67" s="11">
        <f t="shared" si="38"/>
        <v>2.8412990196078427</v>
      </c>
      <c r="F67" s="13">
        <v>260.1</v>
      </c>
      <c r="G67" s="14">
        <v>177.1</v>
      </c>
      <c r="H67" s="4"/>
      <c r="I67" s="11">
        <f t="shared" si="6"/>
        <v>6.8885539243365335</v>
      </c>
      <c r="K67" s="4"/>
      <c r="L67" s="6">
        <f t="shared" si="4"/>
        <v>0</v>
      </c>
      <c r="M67" s="6">
        <v>0</v>
      </c>
      <c r="N67" s="15">
        <v>4.7</v>
      </c>
      <c r="O67" s="47">
        <v>8219519</v>
      </c>
      <c r="P67" s="47">
        <v>488373</v>
      </c>
      <c r="Q67" s="47">
        <v>452843</v>
      </c>
      <c r="R67" s="47">
        <v>14890289</v>
      </c>
      <c r="S67" s="47">
        <v>1119950</v>
      </c>
      <c r="T67" s="47">
        <v>1063150</v>
      </c>
      <c r="U67" s="47">
        <v>115061184</v>
      </c>
      <c r="V67" s="47">
        <v>7095302</v>
      </c>
      <c r="W67" s="47">
        <v>6703961</v>
      </c>
      <c r="X67" s="37">
        <v>1076973931.2422361</v>
      </c>
      <c r="Y67" s="6">
        <f t="shared" si="37"/>
        <v>106378</v>
      </c>
      <c r="Z67" s="6">
        <f t="shared" si="28"/>
        <v>5813</v>
      </c>
      <c r="AA67" s="6">
        <f t="shared" si="29"/>
        <v>5359</v>
      </c>
      <c r="AB67" s="6">
        <f t="shared" si="30"/>
        <v>49514</v>
      </c>
      <c r="AC67" s="6">
        <f t="shared" si="31"/>
        <v>6377</v>
      </c>
      <c r="AD67" s="6">
        <f t="shared" si="32"/>
        <v>6513</v>
      </c>
      <c r="AE67" s="6">
        <f t="shared" si="33"/>
        <v>996208</v>
      </c>
      <c r="AF67" s="6">
        <f t="shared" si="34"/>
        <v>25254</v>
      </c>
      <c r="AG67" s="6">
        <f t="shared" si="35"/>
        <v>21898</v>
      </c>
      <c r="AH67" s="6">
        <f t="shared" si="36"/>
        <v>77300365.73120248</v>
      </c>
      <c r="AI67" s="50">
        <f t="shared" si="26"/>
        <v>0.013111814524115806</v>
      </c>
      <c r="AJ67" s="50">
        <f t="shared" si="17"/>
        <v>0.012046170424403257</v>
      </c>
      <c r="AK67" s="50">
        <f t="shared" si="18"/>
        <v>0.011975847181128207</v>
      </c>
      <c r="AL67" s="50">
        <f t="shared" si="19"/>
        <v>0.0033363486745132676</v>
      </c>
      <c r="AM67" s="50">
        <f t="shared" si="20"/>
        <v>0.005726611546795768</v>
      </c>
      <c r="AN67" s="50">
        <f t="shared" si="21"/>
        <v>0.006163895453216162</v>
      </c>
      <c r="AO67" s="50">
        <f t="shared" si="22"/>
        <v>0.008733688770512726</v>
      </c>
      <c r="AP67" s="50">
        <f t="shared" si="23"/>
        <v>0.003571970091292176</v>
      </c>
      <c r="AQ67" s="50">
        <f t="shared" si="24"/>
        <v>0.003277131628360852</v>
      </c>
      <c r="AR67" s="50">
        <f t="shared" si="25"/>
        <v>0.07732560747636308</v>
      </c>
    </row>
    <row r="68" spans="1:44" ht="16.5" customHeight="1">
      <c r="A68" s="10">
        <v>2002</v>
      </c>
      <c r="B68" s="11">
        <v>5.15</v>
      </c>
      <c r="C68" s="11">
        <f aca="true" t="shared" si="39" ref="C68:C86">$B68*($F$80/$F68)</f>
        <v>6.777828760643327</v>
      </c>
      <c r="D68" s="11">
        <v>2.125</v>
      </c>
      <c r="E68" s="11">
        <f t="shared" si="38"/>
        <v>2.796676915799431</v>
      </c>
      <c r="F68" s="13">
        <v>264.2500000000001</v>
      </c>
      <c r="G68" s="14">
        <v>179.9</v>
      </c>
      <c r="H68" s="4"/>
      <c r="I68" s="11">
        <f aca="true" t="shared" si="40" ref="I68:I86">$B68*($G$80/$G68)</f>
        <v>6.781339077265147</v>
      </c>
      <c r="K68" s="4"/>
      <c r="L68" s="6">
        <f t="shared" si="4"/>
        <v>0</v>
      </c>
      <c r="M68" s="6">
        <v>0</v>
      </c>
      <c r="N68" s="15">
        <v>5.8</v>
      </c>
      <c r="O68" s="47">
        <v>8352174</v>
      </c>
      <c r="P68" s="47">
        <v>503354</v>
      </c>
      <c r="Q68" s="47">
        <v>467926</v>
      </c>
      <c r="R68" s="47">
        <v>14819904</v>
      </c>
      <c r="S68" s="47">
        <v>1125693</v>
      </c>
      <c r="T68" s="47">
        <v>1069611</v>
      </c>
      <c r="U68" s="47">
        <v>112400654</v>
      </c>
      <c r="V68" s="47">
        <v>7200770</v>
      </c>
      <c r="W68" s="47">
        <v>6823140</v>
      </c>
      <c r="X68" s="37">
        <v>1121327558.749305</v>
      </c>
      <c r="Y68" s="6">
        <f t="shared" si="37"/>
        <v>132655</v>
      </c>
      <c r="Z68" s="6">
        <f t="shared" si="28"/>
        <v>14981</v>
      </c>
      <c r="AA68" s="6">
        <f t="shared" si="29"/>
        <v>15083</v>
      </c>
      <c r="AB68" s="6">
        <f t="shared" si="30"/>
        <v>-70385</v>
      </c>
      <c r="AC68" s="6">
        <f t="shared" si="31"/>
        <v>5743</v>
      </c>
      <c r="AD68" s="6">
        <f t="shared" si="32"/>
        <v>6461</v>
      </c>
      <c r="AE68" s="6">
        <f t="shared" si="33"/>
        <v>-2660530</v>
      </c>
      <c r="AF68" s="6">
        <f t="shared" si="34"/>
        <v>105468</v>
      </c>
      <c r="AG68" s="6">
        <f t="shared" si="35"/>
        <v>119179</v>
      </c>
      <c r="AH68" s="6">
        <f t="shared" si="36"/>
        <v>44353627.50706887</v>
      </c>
      <c r="AI68" s="50">
        <f t="shared" si="26"/>
        <v>0.016139022246922208</v>
      </c>
      <c r="AJ68" s="50">
        <f t="shared" si="17"/>
        <v>0.030675323983922143</v>
      </c>
      <c r="AK68" s="50">
        <f t="shared" si="18"/>
        <v>0.033307349346241466</v>
      </c>
      <c r="AL68" s="50">
        <f t="shared" si="19"/>
        <v>-0.004726906240704931</v>
      </c>
      <c r="AM68" s="50">
        <f t="shared" si="20"/>
        <v>0.005127907495870332</v>
      </c>
      <c r="AN68" s="50">
        <f t="shared" si="21"/>
        <v>0.006077223345717808</v>
      </c>
      <c r="AO68" s="50">
        <f t="shared" si="22"/>
        <v>-0.02312274137557979</v>
      </c>
      <c r="AP68" s="50">
        <f t="shared" si="23"/>
        <v>0.014864483569550613</v>
      </c>
      <c r="AQ68" s="50">
        <f t="shared" si="24"/>
        <v>0.017777400554686906</v>
      </c>
      <c r="AR68" s="50">
        <f t="shared" si="25"/>
        <v>0.04118356649163202</v>
      </c>
    </row>
    <row r="69" spans="1:44" ht="16.5" customHeight="1">
      <c r="A69" s="10">
        <v>2003</v>
      </c>
      <c r="B69" s="11">
        <v>5.15</v>
      </c>
      <c r="C69" s="11">
        <f t="shared" si="39"/>
        <v>6.627554041136021</v>
      </c>
      <c r="D69" s="11">
        <v>2.125</v>
      </c>
      <c r="E69" s="11">
        <f t="shared" si="38"/>
        <v>2.734670356779426</v>
      </c>
      <c r="F69" s="13">
        <v>270.2416666666667</v>
      </c>
      <c r="G69" s="14">
        <v>184</v>
      </c>
      <c r="H69" s="4"/>
      <c r="I69" s="11">
        <f t="shared" si="40"/>
        <v>6.630233152173913</v>
      </c>
      <c r="K69" s="4"/>
      <c r="L69" s="6">
        <f t="shared" si="4"/>
        <v>0</v>
      </c>
      <c r="M69" s="6">
        <v>0</v>
      </c>
      <c r="N69" s="15">
        <v>6</v>
      </c>
      <c r="O69" s="47">
        <v>8635903</v>
      </c>
      <c r="P69" s="47">
        <v>514085</v>
      </c>
      <c r="Q69" s="47">
        <v>476757</v>
      </c>
      <c r="R69" s="47">
        <v>14867825</v>
      </c>
      <c r="S69" s="47">
        <v>1115906</v>
      </c>
      <c r="T69" s="47">
        <v>1058139</v>
      </c>
      <c r="U69" s="47">
        <v>113398043</v>
      </c>
      <c r="V69" s="47">
        <v>7254745</v>
      </c>
      <c r="W69" s="47">
        <v>6871309</v>
      </c>
      <c r="X69" s="37">
        <v>1110397594.1467392</v>
      </c>
      <c r="Y69" s="6">
        <f t="shared" si="37"/>
        <v>283729</v>
      </c>
      <c r="Z69" s="6">
        <f t="shared" si="28"/>
        <v>10731</v>
      </c>
      <c r="AA69" s="6">
        <f t="shared" si="29"/>
        <v>8831</v>
      </c>
      <c r="AB69" s="6">
        <f t="shared" si="30"/>
        <v>47921</v>
      </c>
      <c r="AC69" s="6">
        <f t="shared" si="31"/>
        <v>-9787</v>
      </c>
      <c r="AD69" s="6">
        <f t="shared" si="32"/>
        <v>-11472</v>
      </c>
      <c r="AE69" s="6">
        <f t="shared" si="33"/>
        <v>997389</v>
      </c>
      <c r="AF69" s="6">
        <f t="shared" si="34"/>
        <v>53975</v>
      </c>
      <c r="AG69" s="6">
        <f t="shared" si="35"/>
        <v>48169</v>
      </c>
      <c r="AH69" s="6">
        <f t="shared" si="36"/>
        <v>-10929964.602565765</v>
      </c>
      <c r="AI69" s="50">
        <f t="shared" si="26"/>
        <v>0.03397067637719231</v>
      </c>
      <c r="AJ69" s="50">
        <f t="shared" si="17"/>
        <v>0.021318992200320297</v>
      </c>
      <c r="AK69" s="50">
        <f t="shared" si="18"/>
        <v>0.018872642255399308</v>
      </c>
      <c r="AL69" s="50">
        <f t="shared" si="19"/>
        <v>0.003233556708599483</v>
      </c>
      <c r="AM69" s="50">
        <f t="shared" si="20"/>
        <v>-0.008694199928399704</v>
      </c>
      <c r="AN69" s="50">
        <f t="shared" si="21"/>
        <v>-0.010725394559330415</v>
      </c>
      <c r="AO69" s="50">
        <f t="shared" si="22"/>
        <v>0.008873515985058145</v>
      </c>
      <c r="AP69" s="50">
        <f t="shared" si="23"/>
        <v>0.00749572615150873</v>
      </c>
      <c r="AQ69" s="50">
        <f t="shared" si="24"/>
        <v>0.007059652887087209</v>
      </c>
      <c r="AR69" s="50">
        <f t="shared" si="25"/>
        <v>-0.009747343242644257</v>
      </c>
    </row>
    <row r="70" spans="1:44" ht="16.5" customHeight="1">
      <c r="A70" s="10">
        <v>2004</v>
      </c>
      <c r="B70" s="11">
        <v>5.15</v>
      </c>
      <c r="C70" s="11">
        <f t="shared" si="39"/>
        <v>6.4540088886219635</v>
      </c>
      <c r="D70" s="11">
        <v>2.125</v>
      </c>
      <c r="E70" s="11">
        <f t="shared" si="38"/>
        <v>2.6630619200624603</v>
      </c>
      <c r="F70" s="13">
        <v>277.5083333333333</v>
      </c>
      <c r="G70" s="14">
        <v>188.9</v>
      </c>
      <c r="H70" s="4"/>
      <c r="I70" s="11">
        <f t="shared" si="40"/>
        <v>6.458247220751721</v>
      </c>
      <c r="K70" s="4"/>
      <c r="L70" s="6">
        <f t="shared" si="4"/>
        <v>0</v>
      </c>
      <c r="M70" s="6">
        <v>0</v>
      </c>
      <c r="N70" s="15">
        <v>5.5</v>
      </c>
      <c r="O70" s="47">
        <v>8904761</v>
      </c>
      <c r="P70" s="47">
        <v>528940</v>
      </c>
      <c r="Q70" s="47">
        <v>489557</v>
      </c>
      <c r="R70" s="47">
        <v>15351431</v>
      </c>
      <c r="S70" s="47">
        <v>1119849</v>
      </c>
      <c r="T70" s="47">
        <v>1059595</v>
      </c>
      <c r="U70" s="47">
        <v>115074924</v>
      </c>
      <c r="V70" s="47">
        <v>7387724</v>
      </c>
      <c r="W70" s="47">
        <v>6997094</v>
      </c>
      <c r="X70" s="37">
        <v>1143823464.5579672</v>
      </c>
      <c r="Y70" s="6">
        <f t="shared" si="37"/>
        <v>268858</v>
      </c>
      <c r="Z70" s="6">
        <f t="shared" si="28"/>
        <v>14855</v>
      </c>
      <c r="AA70" s="6">
        <f t="shared" si="29"/>
        <v>12800</v>
      </c>
      <c r="AB70" s="6">
        <f t="shared" si="30"/>
        <v>483606</v>
      </c>
      <c r="AC70" s="6">
        <f t="shared" si="31"/>
        <v>3943</v>
      </c>
      <c r="AD70" s="6">
        <f t="shared" si="32"/>
        <v>1456</v>
      </c>
      <c r="AE70" s="6">
        <f t="shared" si="33"/>
        <v>1676881</v>
      </c>
      <c r="AF70" s="6">
        <f t="shared" si="34"/>
        <v>132979</v>
      </c>
      <c r="AG70" s="6">
        <f t="shared" si="35"/>
        <v>125785</v>
      </c>
      <c r="AH70" s="6">
        <f t="shared" si="36"/>
        <v>33425870.41122794</v>
      </c>
      <c r="AI70" s="50">
        <f t="shared" si="26"/>
        <v>0.03113258682965747</v>
      </c>
      <c r="AJ70" s="50">
        <f t="shared" si="17"/>
        <v>0.028895999688767438</v>
      </c>
      <c r="AK70" s="50">
        <f t="shared" si="18"/>
        <v>0.02684805886436914</v>
      </c>
      <c r="AL70" s="50">
        <f t="shared" si="19"/>
        <v>0.032527017233522804</v>
      </c>
      <c r="AM70" s="50">
        <f t="shared" si="20"/>
        <v>0.0035334517423510903</v>
      </c>
      <c r="AN70" s="50">
        <f t="shared" si="21"/>
        <v>0.001376000695560764</v>
      </c>
      <c r="AO70" s="50">
        <f t="shared" si="22"/>
        <v>0.014787565601992014</v>
      </c>
      <c r="AP70" s="50">
        <f t="shared" si="23"/>
        <v>0.01832993440844577</v>
      </c>
      <c r="AQ70" s="50">
        <f t="shared" si="24"/>
        <v>0.01830582789974944</v>
      </c>
      <c r="AR70" s="50">
        <f t="shared" si="25"/>
        <v>0.03010261422343352</v>
      </c>
    </row>
    <row r="71" spans="1:44" ht="16.5" customHeight="1">
      <c r="A71" s="10">
        <v>2005</v>
      </c>
      <c r="B71" s="11">
        <v>5.15</v>
      </c>
      <c r="C71" s="11">
        <f t="shared" si="39"/>
        <v>6.24382516994945</v>
      </c>
      <c r="D71" s="11">
        <v>2.125</v>
      </c>
      <c r="E71" s="11">
        <f t="shared" si="38"/>
        <v>2.5763356283772003</v>
      </c>
      <c r="F71" s="13">
        <v>286.85</v>
      </c>
      <c r="G71" s="14">
        <v>195.3</v>
      </c>
      <c r="H71" s="4"/>
      <c r="I71" s="11">
        <f t="shared" si="40"/>
        <v>6.246609831029185</v>
      </c>
      <c r="K71" s="4"/>
      <c r="L71" s="6">
        <f t="shared" si="4"/>
        <v>0</v>
      </c>
      <c r="M71" s="6">
        <v>0</v>
      </c>
      <c r="N71" s="16">
        <v>5.1</v>
      </c>
      <c r="O71" s="47">
        <v>9171410</v>
      </c>
      <c r="P71" s="47">
        <v>540933</v>
      </c>
      <c r="Q71" s="47">
        <v>500094</v>
      </c>
      <c r="R71" s="47">
        <v>15338672</v>
      </c>
      <c r="S71" s="47">
        <v>1123207</v>
      </c>
      <c r="T71" s="47">
        <v>1063001</v>
      </c>
      <c r="U71" s="47">
        <v>116317003</v>
      </c>
      <c r="V71" s="47">
        <v>7499702</v>
      </c>
      <c r="W71" s="47">
        <v>7104804</v>
      </c>
      <c r="X71" s="37">
        <v>1131793189.9436765</v>
      </c>
      <c r="Y71" s="6">
        <f t="shared" si="37"/>
        <v>266649</v>
      </c>
      <c r="Z71" s="6">
        <f t="shared" si="28"/>
        <v>11993</v>
      </c>
      <c r="AA71" s="6">
        <f t="shared" si="29"/>
        <v>10537</v>
      </c>
      <c r="AB71" s="6">
        <f t="shared" si="30"/>
        <v>-12759</v>
      </c>
      <c r="AC71" s="6">
        <f t="shared" si="31"/>
        <v>3358</v>
      </c>
      <c r="AD71" s="6">
        <f t="shared" si="32"/>
        <v>3406</v>
      </c>
      <c r="AE71" s="6">
        <f t="shared" si="33"/>
        <v>1242079</v>
      </c>
      <c r="AF71" s="6">
        <f t="shared" si="34"/>
        <v>111978</v>
      </c>
      <c r="AG71" s="6">
        <f t="shared" si="35"/>
        <v>107710</v>
      </c>
      <c r="AH71" s="6">
        <f t="shared" si="36"/>
        <v>-12030274.614290714</v>
      </c>
      <c r="AI71" s="50">
        <f t="shared" si="26"/>
        <v>0.029944543149445613</v>
      </c>
      <c r="AJ71" s="50">
        <f t="shared" si="17"/>
        <v>0.02267364918516268</v>
      </c>
      <c r="AK71" s="50">
        <f t="shared" si="18"/>
        <v>0.02152354067044282</v>
      </c>
      <c r="AL71" s="50">
        <f t="shared" si="19"/>
        <v>-0.0008311277300467879</v>
      </c>
      <c r="AM71" s="50">
        <f t="shared" si="20"/>
        <v>0.0029986185637527196</v>
      </c>
      <c r="AN71" s="50">
        <f t="shared" si="21"/>
        <v>0.003214435704207652</v>
      </c>
      <c r="AO71" s="50">
        <f t="shared" si="22"/>
        <v>0.010793654749665427</v>
      </c>
      <c r="AP71" s="50">
        <f t="shared" si="23"/>
        <v>0.015157306905347223</v>
      </c>
      <c r="AQ71" s="50">
        <f t="shared" si="24"/>
        <v>0.015393533372568768</v>
      </c>
      <c r="AR71" s="50">
        <f t="shared" si="25"/>
        <v>-0.010517597327783346</v>
      </c>
    </row>
    <row r="72" spans="1:44" ht="16.5" customHeight="1">
      <c r="A72" s="10">
        <v>2006</v>
      </c>
      <c r="B72" s="11">
        <v>5.15</v>
      </c>
      <c r="C72" s="11">
        <f t="shared" si="39"/>
        <v>6.0475801232448845</v>
      </c>
      <c r="D72" s="11">
        <v>2.125</v>
      </c>
      <c r="E72" s="11">
        <f t="shared" si="38"/>
        <v>2.495360730465122</v>
      </c>
      <c r="F72" s="13">
        <v>296.1583333333334</v>
      </c>
      <c r="G72" s="14">
        <v>201.6</v>
      </c>
      <c r="H72" s="4"/>
      <c r="I72" s="11">
        <f t="shared" si="40"/>
        <v>6.051403273809524</v>
      </c>
      <c r="K72" s="4"/>
      <c r="L72" s="6">
        <f t="shared" si="4"/>
        <v>0</v>
      </c>
      <c r="M72" s="6">
        <v>0</v>
      </c>
      <c r="N72" s="6">
        <v>4.6</v>
      </c>
      <c r="O72" s="47">
        <v>9500528</v>
      </c>
      <c r="P72" s="47">
        <v>549529</v>
      </c>
      <c r="Q72" s="47">
        <v>506927</v>
      </c>
      <c r="R72" s="47">
        <v>15767866</v>
      </c>
      <c r="S72" s="47">
        <v>1120319</v>
      </c>
      <c r="T72" s="47">
        <v>1058016</v>
      </c>
      <c r="U72" s="47">
        <v>119917165</v>
      </c>
      <c r="V72" s="47">
        <v>7601160</v>
      </c>
      <c r="W72" s="47">
        <v>7192104</v>
      </c>
      <c r="X72" s="37">
        <v>1196502024.2410715</v>
      </c>
      <c r="Y72" s="6">
        <f t="shared" si="37"/>
        <v>329118</v>
      </c>
      <c r="Z72" s="6">
        <f t="shared" si="28"/>
        <v>8596</v>
      </c>
      <c r="AA72" s="6">
        <f t="shared" si="29"/>
        <v>6833</v>
      </c>
      <c r="AB72" s="6">
        <f t="shared" si="30"/>
        <v>429194</v>
      </c>
      <c r="AC72" s="6">
        <f t="shared" si="31"/>
        <v>-2888</v>
      </c>
      <c r="AD72" s="6">
        <f t="shared" si="32"/>
        <v>-4985</v>
      </c>
      <c r="AE72" s="6">
        <f t="shared" si="33"/>
        <v>3600162</v>
      </c>
      <c r="AF72" s="6">
        <f t="shared" si="34"/>
        <v>101458</v>
      </c>
      <c r="AG72" s="6">
        <f t="shared" si="35"/>
        <v>87300</v>
      </c>
      <c r="AH72" s="6">
        <f t="shared" si="36"/>
        <v>64708834.29739499</v>
      </c>
      <c r="AI72" s="50">
        <f t="shared" si="26"/>
        <v>0.03588521285167712</v>
      </c>
      <c r="AJ72" s="50">
        <f t="shared" si="17"/>
        <v>0.015891062294221214</v>
      </c>
      <c r="AK72" s="50">
        <f t="shared" si="18"/>
        <v>0.013663431274920423</v>
      </c>
      <c r="AL72" s="50">
        <f t="shared" si="19"/>
        <v>0.027981170729773686</v>
      </c>
      <c r="AM72" s="50">
        <f t="shared" si="20"/>
        <v>-0.002571209046952183</v>
      </c>
      <c r="AN72" s="50">
        <f t="shared" si="21"/>
        <v>-0.004689553443505745</v>
      </c>
      <c r="AO72" s="50">
        <f t="shared" si="22"/>
        <v>0.03095129608867242</v>
      </c>
      <c r="AP72" s="50">
        <f t="shared" si="23"/>
        <v>0.013528270856628666</v>
      </c>
      <c r="AQ72" s="50">
        <f t="shared" si="24"/>
        <v>0.012287460709683229</v>
      </c>
      <c r="AR72" s="50">
        <f t="shared" si="25"/>
        <v>0.05717372650087715</v>
      </c>
    </row>
    <row r="73" spans="1:44" ht="16.5" customHeight="1">
      <c r="A73" s="10">
        <v>2007</v>
      </c>
      <c r="B73" s="11">
        <v>5.85</v>
      </c>
      <c r="C73" s="11">
        <f t="shared" si="39"/>
        <v>6.679015402292562</v>
      </c>
      <c r="D73" s="11">
        <v>2.125</v>
      </c>
      <c r="E73" s="11">
        <f t="shared" si="38"/>
        <v>2.426138073482341</v>
      </c>
      <c r="F73" s="13">
        <v>304.6083333333333</v>
      </c>
      <c r="G73" s="14">
        <v>207.342</v>
      </c>
      <c r="H73" s="4"/>
      <c r="I73" s="11">
        <f t="shared" si="40"/>
        <v>6.683561941140723</v>
      </c>
      <c r="K73" s="6">
        <v>1</v>
      </c>
      <c r="L73" s="6">
        <f t="shared" si="4"/>
        <v>0</v>
      </c>
      <c r="M73" s="6">
        <v>0</v>
      </c>
      <c r="N73" s="6">
        <v>4.6</v>
      </c>
      <c r="O73" s="47">
        <v>9657310</v>
      </c>
      <c r="P73" s="47">
        <v>568586</v>
      </c>
      <c r="Q73" s="47">
        <v>525876</v>
      </c>
      <c r="R73" s="47">
        <v>15759928</v>
      </c>
      <c r="S73" s="47">
        <v>1123629</v>
      </c>
      <c r="T73" s="47">
        <v>1062886</v>
      </c>
      <c r="U73" s="47">
        <v>120604265</v>
      </c>
      <c r="V73" s="47">
        <v>7705018</v>
      </c>
      <c r="W73" s="47">
        <v>7297935</v>
      </c>
      <c r="X73" s="37">
        <v>1075753475.6055212</v>
      </c>
      <c r="Y73" s="6">
        <f t="shared" si="37"/>
        <v>156782</v>
      </c>
      <c r="Z73" s="6">
        <f t="shared" si="28"/>
        <v>19057</v>
      </c>
      <c r="AA73" s="6">
        <f t="shared" si="29"/>
        <v>18949</v>
      </c>
      <c r="AB73" s="6">
        <f t="shared" si="30"/>
        <v>-7938</v>
      </c>
      <c r="AC73" s="6">
        <f t="shared" si="31"/>
        <v>3310</v>
      </c>
      <c r="AD73" s="6">
        <f t="shared" si="32"/>
        <v>4870</v>
      </c>
      <c r="AE73" s="6">
        <f t="shared" si="33"/>
        <v>687100</v>
      </c>
      <c r="AF73" s="6">
        <f t="shared" si="34"/>
        <v>103858</v>
      </c>
      <c r="AG73" s="6">
        <f t="shared" si="35"/>
        <v>105831</v>
      </c>
      <c r="AH73" s="6">
        <f t="shared" si="36"/>
        <v>-120748548.63555026</v>
      </c>
      <c r="AI73" s="50">
        <f t="shared" si="26"/>
        <v>0.01650245123218408</v>
      </c>
      <c r="AJ73" s="50">
        <f t="shared" si="17"/>
        <v>0.03467878856256901</v>
      </c>
      <c r="AK73" s="50">
        <f t="shared" si="18"/>
        <v>0.03738013560137854</v>
      </c>
      <c r="AL73" s="50">
        <f t="shared" si="19"/>
        <v>-0.0005034289357862543</v>
      </c>
      <c r="AM73" s="50">
        <f t="shared" si="20"/>
        <v>0.002954515633493582</v>
      </c>
      <c r="AN73" s="50">
        <f t="shared" si="21"/>
        <v>0.00460295496476415</v>
      </c>
      <c r="AO73" s="50">
        <f t="shared" si="22"/>
        <v>0.005729788558627158</v>
      </c>
      <c r="AP73" s="50">
        <f t="shared" si="23"/>
        <v>0.013663440843239671</v>
      </c>
      <c r="AQ73" s="50">
        <f t="shared" si="24"/>
        <v>0.014714887326434667</v>
      </c>
      <c r="AR73" s="50">
        <f t="shared" si="25"/>
        <v>-0.1009179643570931</v>
      </c>
    </row>
    <row r="74" spans="1:44" ht="16.5" customHeight="1">
      <c r="A74" s="10">
        <v>2008</v>
      </c>
      <c r="B74" s="11">
        <v>6.55</v>
      </c>
      <c r="C74" s="11">
        <f t="shared" si="39"/>
        <v>7.2017902307935495</v>
      </c>
      <c r="D74" s="11">
        <v>2.125</v>
      </c>
      <c r="E74" s="11">
        <f t="shared" si="38"/>
        <v>2.3364586626620296</v>
      </c>
      <c r="F74" s="13">
        <v>316.3</v>
      </c>
      <c r="G74" s="14">
        <v>215.303</v>
      </c>
      <c r="H74" s="4"/>
      <c r="I74" s="11">
        <f t="shared" si="40"/>
        <v>7.206603252160908</v>
      </c>
      <c r="K74" s="6">
        <v>1</v>
      </c>
      <c r="L74" s="6">
        <f t="shared" si="4"/>
        <v>1</v>
      </c>
      <c r="M74" s="6">
        <v>0</v>
      </c>
      <c r="N74" s="6">
        <v>5.8</v>
      </c>
      <c r="O74" s="47">
        <v>9950103</v>
      </c>
      <c r="P74" s="47">
        <v>573520</v>
      </c>
      <c r="Q74" s="47">
        <v>529958</v>
      </c>
      <c r="R74" s="47">
        <v>15614757</v>
      </c>
      <c r="S74" s="47">
        <v>1100943</v>
      </c>
      <c r="T74" s="47">
        <v>1041310</v>
      </c>
      <c r="U74" s="47">
        <v>120903551</v>
      </c>
      <c r="V74" s="47">
        <v>7601169</v>
      </c>
      <c r="W74" s="47">
        <v>7192659</v>
      </c>
      <c r="X74" s="37">
        <v>1078264809.0226333</v>
      </c>
      <c r="Y74" s="6">
        <f t="shared" si="37"/>
        <v>292793</v>
      </c>
      <c r="Z74" s="6">
        <f t="shared" si="28"/>
        <v>4934</v>
      </c>
      <c r="AA74" s="6">
        <f t="shared" si="29"/>
        <v>4082</v>
      </c>
      <c r="AB74" s="6">
        <f t="shared" si="30"/>
        <v>-145171</v>
      </c>
      <c r="AC74" s="6">
        <f t="shared" si="31"/>
        <v>-22686</v>
      </c>
      <c r="AD74" s="6">
        <f t="shared" si="32"/>
        <v>-21576</v>
      </c>
      <c r="AE74" s="6">
        <f t="shared" si="33"/>
        <v>299286</v>
      </c>
      <c r="AF74" s="6">
        <f t="shared" si="34"/>
        <v>-103849</v>
      </c>
      <c r="AG74" s="6">
        <f t="shared" si="35"/>
        <v>-105276</v>
      </c>
      <c r="AH74" s="6">
        <f t="shared" si="36"/>
        <v>2511333.417112112</v>
      </c>
      <c r="AI74" s="50">
        <f t="shared" si="26"/>
        <v>0.03031827703573775</v>
      </c>
      <c r="AJ74" s="50">
        <f t="shared" si="17"/>
        <v>0.008677667054763916</v>
      </c>
      <c r="AK74" s="50">
        <f t="shared" si="18"/>
        <v>0.007762286166320687</v>
      </c>
      <c r="AL74" s="50">
        <f t="shared" si="19"/>
        <v>-0.009211399950558197</v>
      </c>
      <c r="AM74" s="50">
        <f t="shared" si="20"/>
        <v>-0.02018993813794412</v>
      </c>
      <c r="AN74" s="50">
        <f t="shared" si="21"/>
        <v>-0.020299448859049773</v>
      </c>
      <c r="AO74" s="50">
        <f t="shared" si="22"/>
        <v>0.0024815540312774775</v>
      </c>
      <c r="AP74" s="50">
        <f t="shared" si="23"/>
        <v>-0.013478099596912041</v>
      </c>
      <c r="AQ74" s="50">
        <f t="shared" si="24"/>
        <v>-0.014425450487021374</v>
      </c>
      <c r="AR74" s="50">
        <f t="shared" si="25"/>
        <v>0.002334487848806077</v>
      </c>
    </row>
    <row r="75" spans="1:44" ht="16.5" customHeight="1">
      <c r="A75" s="10">
        <v>2009</v>
      </c>
      <c r="B75" s="11">
        <v>7.25</v>
      </c>
      <c r="C75" s="11">
        <f t="shared" si="39"/>
        <v>7.999689334249908</v>
      </c>
      <c r="D75" s="11">
        <v>2.125</v>
      </c>
      <c r="E75" s="11">
        <f t="shared" si="38"/>
        <v>2.344736529004283</v>
      </c>
      <c r="F75" s="13">
        <v>315.1833333333333</v>
      </c>
      <c r="G75" s="14">
        <v>214.537</v>
      </c>
      <c r="H75" s="4"/>
      <c r="I75" s="11">
        <f t="shared" si="40"/>
        <v>8.005255503712645</v>
      </c>
      <c r="K75" s="6">
        <v>1</v>
      </c>
      <c r="L75" s="6">
        <f t="shared" si="4"/>
        <v>1</v>
      </c>
      <c r="M75" s="6">
        <v>0</v>
      </c>
      <c r="N75" s="6">
        <v>9.3</v>
      </c>
      <c r="O75" s="47">
        <v>9604652</v>
      </c>
      <c r="P75" s="47">
        <v>572367</v>
      </c>
      <c r="Q75" s="47">
        <v>531421</v>
      </c>
      <c r="R75" s="47">
        <v>14802767</v>
      </c>
      <c r="S75" s="47">
        <v>1076645</v>
      </c>
      <c r="T75" s="47">
        <v>1021442</v>
      </c>
      <c r="U75" s="47">
        <v>114509626</v>
      </c>
      <c r="V75" s="47">
        <v>7433465</v>
      </c>
      <c r="W75" s="47">
        <v>7051053</v>
      </c>
      <c r="X75" s="37">
        <v>1035774575.5370868</v>
      </c>
      <c r="Y75" s="6">
        <f t="shared" si="37"/>
        <v>-345451</v>
      </c>
      <c r="Z75" s="6">
        <f t="shared" si="28"/>
        <v>-1153</v>
      </c>
      <c r="AA75" s="6">
        <f t="shared" si="29"/>
        <v>1463</v>
      </c>
      <c r="AB75" s="6">
        <f t="shared" si="30"/>
        <v>-811990</v>
      </c>
      <c r="AC75" s="6">
        <f t="shared" si="31"/>
        <v>-24298</v>
      </c>
      <c r="AD75" s="6">
        <f t="shared" si="32"/>
        <v>-19868</v>
      </c>
      <c r="AE75" s="6">
        <f t="shared" si="33"/>
        <v>-6393925</v>
      </c>
      <c r="AF75" s="6">
        <f t="shared" si="34"/>
        <v>-167704</v>
      </c>
      <c r="AG75" s="6">
        <f t="shared" si="35"/>
        <v>-141606</v>
      </c>
      <c r="AH75" s="6">
        <f t="shared" si="36"/>
        <v>-42490233.48554647</v>
      </c>
      <c r="AI75" s="50">
        <f t="shared" si="26"/>
        <v>-0.0347183340715167</v>
      </c>
      <c r="AJ75" s="50">
        <f t="shared" si="17"/>
        <v>-0.0020103919654066438</v>
      </c>
      <c r="AK75" s="50">
        <f t="shared" si="18"/>
        <v>0.0027605961227115117</v>
      </c>
      <c r="AL75" s="50">
        <f t="shared" si="19"/>
        <v>-0.05200144965432374</v>
      </c>
      <c r="AM75" s="50">
        <f t="shared" si="20"/>
        <v>-0.022070170753617613</v>
      </c>
      <c r="AN75" s="50">
        <f t="shared" si="21"/>
        <v>-0.019079812927946582</v>
      </c>
      <c r="AO75" s="50">
        <f t="shared" si="22"/>
        <v>-0.05288450957077351</v>
      </c>
      <c r="AP75" s="50">
        <f t="shared" si="23"/>
        <v>-0.022062922163682996</v>
      </c>
      <c r="AQ75" s="50">
        <f t="shared" si="24"/>
        <v>-0.019687573121428437</v>
      </c>
      <c r="AR75" s="50">
        <f t="shared" si="25"/>
        <v>-0.03940612095470375</v>
      </c>
    </row>
    <row r="76" spans="1:44" ht="16.5" customHeight="1">
      <c r="A76" s="10">
        <v>2010</v>
      </c>
      <c r="B76" s="11">
        <v>7.25</v>
      </c>
      <c r="C76" s="11">
        <f t="shared" si="39"/>
        <v>7.871078303850154</v>
      </c>
      <c r="D76" s="11">
        <v>2.125</v>
      </c>
      <c r="E76" s="11">
        <f t="shared" si="38"/>
        <v>2.3070401925078037</v>
      </c>
      <c r="F76" s="13">
        <v>320.3333333333334</v>
      </c>
      <c r="G76" s="14">
        <v>218.056</v>
      </c>
      <c r="H76" s="4"/>
      <c r="I76" s="11">
        <f t="shared" si="40"/>
        <v>7.876066239864988</v>
      </c>
      <c r="K76" s="4"/>
      <c r="L76" s="6">
        <f t="shared" si="4"/>
        <v>1</v>
      </c>
      <c r="M76" s="6">
        <v>1</v>
      </c>
      <c r="N76" s="6">
        <v>9.6</v>
      </c>
      <c r="O76" s="47">
        <v>9490973</v>
      </c>
      <c r="P76" s="47">
        <v>580831</v>
      </c>
      <c r="Q76" s="47">
        <v>540923</v>
      </c>
      <c r="R76" s="47">
        <v>14496625</v>
      </c>
      <c r="S76" s="47">
        <v>1067984</v>
      </c>
      <c r="T76" s="47">
        <v>1013300</v>
      </c>
      <c r="U76" s="47">
        <v>111970095</v>
      </c>
      <c r="V76" s="47">
        <v>7396628</v>
      </c>
      <c r="W76" s="47">
        <v>7024751</v>
      </c>
      <c r="X76" s="37">
        <v>1072491707.625564</v>
      </c>
      <c r="Y76" s="6">
        <f t="shared" si="37"/>
        <v>-113679</v>
      </c>
      <c r="Z76" s="6">
        <f t="shared" si="28"/>
        <v>8464</v>
      </c>
      <c r="AA76" s="6">
        <f t="shared" si="29"/>
        <v>9502</v>
      </c>
      <c r="AB76" s="6">
        <f t="shared" si="30"/>
        <v>-306142</v>
      </c>
      <c r="AC76" s="6">
        <f t="shared" si="31"/>
        <v>-8661</v>
      </c>
      <c r="AD76" s="6">
        <f t="shared" si="32"/>
        <v>-8142</v>
      </c>
      <c r="AE76" s="6">
        <f t="shared" si="33"/>
        <v>-2539531</v>
      </c>
      <c r="AF76" s="6">
        <f t="shared" si="34"/>
        <v>-36837</v>
      </c>
      <c r="AG76" s="6">
        <f t="shared" si="35"/>
        <v>-26302</v>
      </c>
      <c r="AH76" s="6">
        <f t="shared" si="36"/>
        <v>36717132.088477135</v>
      </c>
      <c r="AI76" s="50">
        <f t="shared" si="26"/>
        <v>-0.011835827055472703</v>
      </c>
      <c r="AJ76" s="50">
        <f t="shared" si="17"/>
        <v>0.014787714875246216</v>
      </c>
      <c r="AK76" s="50">
        <f t="shared" si="18"/>
        <v>0.01788036227397871</v>
      </c>
      <c r="AL76" s="50">
        <f t="shared" si="19"/>
        <v>-0.020681403686216182</v>
      </c>
      <c r="AM76" s="50">
        <f t="shared" si="20"/>
        <v>-0.008044434330721772</v>
      </c>
      <c r="AN76" s="50">
        <f t="shared" si="21"/>
        <v>-0.007971084016517804</v>
      </c>
      <c r="AO76" s="50">
        <f t="shared" si="22"/>
        <v>-0.02217744558872281</v>
      </c>
      <c r="AP76" s="50">
        <f t="shared" si="23"/>
        <v>-0.0049555624463154535</v>
      </c>
      <c r="AQ76" s="50">
        <f t="shared" si="24"/>
        <v>-0.003730222989388965</v>
      </c>
      <c r="AR76" s="50">
        <f t="shared" si="25"/>
        <v>0.03544896057082503</v>
      </c>
    </row>
    <row r="77" spans="1:44" ht="16.5" customHeight="1">
      <c r="A77" s="10">
        <v>2011</v>
      </c>
      <c r="B77" s="11">
        <v>7.25</v>
      </c>
      <c r="C77" s="11">
        <f t="shared" si="39"/>
        <v>7.630299094646053</v>
      </c>
      <c r="D77" s="11">
        <v>2.125</v>
      </c>
      <c r="E77" s="11">
        <f t="shared" si="38"/>
        <v>2.2364669760169464</v>
      </c>
      <c r="F77" s="13">
        <v>330.4416666666667</v>
      </c>
      <c r="G77" s="14">
        <v>224.939</v>
      </c>
      <c r="H77" s="4"/>
      <c r="I77" s="11">
        <f t="shared" si="40"/>
        <v>7.635063283823614</v>
      </c>
      <c r="K77" s="4"/>
      <c r="L77" s="6">
        <f t="shared" si="4"/>
        <v>0</v>
      </c>
      <c r="M77" s="6">
        <v>0</v>
      </c>
      <c r="N77" s="6">
        <v>8.9</v>
      </c>
      <c r="O77" s="47">
        <v>9691577</v>
      </c>
      <c r="P77" s="47">
        <v>585613</v>
      </c>
      <c r="Q77" s="47">
        <v>544316</v>
      </c>
      <c r="R77" s="47">
        <v>14698563</v>
      </c>
      <c r="S77" s="47">
        <v>1062942</v>
      </c>
      <c r="T77" s="47">
        <v>1006930</v>
      </c>
      <c r="U77" s="47">
        <v>113425965</v>
      </c>
      <c r="V77" s="47">
        <v>7354043</v>
      </c>
      <c r="W77" s="47">
        <v>6975629</v>
      </c>
      <c r="X77" s="37">
        <v>1125476445.2051446</v>
      </c>
      <c r="Y77" s="6">
        <f t="shared" si="37"/>
        <v>200604</v>
      </c>
      <c r="Z77" s="6">
        <f t="shared" si="28"/>
        <v>4782</v>
      </c>
      <c r="AA77" s="6">
        <f t="shared" si="29"/>
        <v>3393</v>
      </c>
      <c r="AB77" s="6">
        <f t="shared" si="30"/>
        <v>201938</v>
      </c>
      <c r="AC77" s="6">
        <f t="shared" si="31"/>
        <v>-5042</v>
      </c>
      <c r="AD77" s="6">
        <f t="shared" si="32"/>
        <v>-6370</v>
      </c>
      <c r="AE77" s="6">
        <f t="shared" si="33"/>
        <v>1455870</v>
      </c>
      <c r="AF77" s="6">
        <f t="shared" si="34"/>
        <v>-42585</v>
      </c>
      <c r="AG77" s="6">
        <f t="shared" si="35"/>
        <v>-49122</v>
      </c>
      <c r="AH77" s="6">
        <f t="shared" si="36"/>
        <v>52984737.579580665</v>
      </c>
      <c r="AI77" s="50">
        <f t="shared" si="26"/>
        <v>0.021136294455794902</v>
      </c>
      <c r="AJ77" s="50">
        <f t="shared" si="17"/>
        <v>0.008233031639151456</v>
      </c>
      <c r="AK77" s="50">
        <f t="shared" si="18"/>
        <v>0.006272611813511242</v>
      </c>
      <c r="AL77" s="50">
        <f t="shared" si="19"/>
        <v>0.013930000948496613</v>
      </c>
      <c r="AM77" s="50">
        <f t="shared" si="20"/>
        <v>-0.004721044510030081</v>
      </c>
      <c r="AN77" s="50">
        <f t="shared" si="21"/>
        <v>-0.006286390999703961</v>
      </c>
      <c r="AO77" s="50">
        <f t="shared" si="22"/>
        <v>0.013002311018848411</v>
      </c>
      <c r="AP77" s="50">
        <f t="shared" si="23"/>
        <v>-0.005757353215546379</v>
      </c>
      <c r="AQ77" s="50">
        <f t="shared" si="24"/>
        <v>-0.006992703371265452</v>
      </c>
      <c r="AR77" s="50">
        <f t="shared" si="25"/>
        <v>0.049403400700305466</v>
      </c>
    </row>
    <row r="78" spans="1:44" ht="16.5" customHeight="1">
      <c r="A78" s="10">
        <v>2012</v>
      </c>
      <c r="B78" s="11">
        <v>7.25</v>
      </c>
      <c r="C78" s="11">
        <f t="shared" si="39"/>
        <v>7.475336627547868</v>
      </c>
      <c r="D78" s="11">
        <v>2.13</v>
      </c>
      <c r="E78" s="11">
        <f t="shared" si="38"/>
        <v>2.1962023471278567</v>
      </c>
      <c r="F78" s="13">
        <v>337.2916666666667</v>
      </c>
      <c r="G78" s="14">
        <v>229.594</v>
      </c>
      <c r="H78" s="4"/>
      <c r="I78" s="11">
        <f t="shared" si="40"/>
        <v>7.480262985966533</v>
      </c>
      <c r="K78" s="4"/>
      <c r="L78" s="6">
        <f t="shared" si="4"/>
        <v>0</v>
      </c>
      <c r="M78" s="6">
        <v>0</v>
      </c>
      <c r="N78" s="6">
        <v>8.1</v>
      </c>
      <c r="O78" s="47">
        <v>10048664</v>
      </c>
      <c r="P78" s="47">
        <v>598512</v>
      </c>
      <c r="Q78" s="47">
        <v>555470</v>
      </c>
      <c r="R78" s="47">
        <v>14807958</v>
      </c>
      <c r="S78" s="47">
        <v>1063842</v>
      </c>
      <c r="T78" s="47">
        <v>1006983</v>
      </c>
      <c r="U78" s="47">
        <v>115938468</v>
      </c>
      <c r="V78" s="47">
        <v>7431808</v>
      </c>
      <c r="W78" s="47">
        <v>7043701</v>
      </c>
      <c r="X78" s="37">
        <v>1217953386.2078278</v>
      </c>
      <c r="Y78" s="6">
        <f t="shared" si="37"/>
        <v>357087</v>
      </c>
      <c r="Z78" s="6">
        <f t="shared" si="28"/>
        <v>12899</v>
      </c>
      <c r="AA78" s="6">
        <f t="shared" si="29"/>
        <v>11154</v>
      </c>
      <c r="AB78" s="6">
        <f t="shared" si="30"/>
        <v>109395</v>
      </c>
      <c r="AC78" s="6">
        <f t="shared" si="31"/>
        <v>900</v>
      </c>
      <c r="AD78" s="6">
        <f t="shared" si="32"/>
        <v>53</v>
      </c>
      <c r="AE78" s="6">
        <f t="shared" si="33"/>
        <v>2512503</v>
      </c>
      <c r="AF78" s="6">
        <f t="shared" si="34"/>
        <v>77765</v>
      </c>
      <c r="AG78" s="6">
        <f t="shared" si="35"/>
        <v>68072</v>
      </c>
      <c r="AH78" s="6">
        <f t="shared" si="36"/>
        <v>92476941.00268316</v>
      </c>
      <c r="AI78" s="50">
        <f t="shared" si="26"/>
        <v>0.036845087233997154</v>
      </c>
      <c r="AJ78" s="50">
        <f t="shared" si="17"/>
        <v>0.022026491898233136</v>
      </c>
      <c r="AK78" s="50">
        <f t="shared" si="18"/>
        <v>0.02049177316117845</v>
      </c>
      <c r="AL78" s="50">
        <f t="shared" si="19"/>
        <v>0.007442564283324904</v>
      </c>
      <c r="AM78" s="50">
        <f t="shared" si="20"/>
        <v>0.0008467065935864326</v>
      </c>
      <c r="AN78" s="50">
        <f t="shared" si="21"/>
        <v>5.2635237802078905E-05</v>
      </c>
      <c r="AO78" s="50">
        <f t="shared" si="22"/>
        <v>0.022151039226335767</v>
      </c>
      <c r="AP78" s="50">
        <f t="shared" si="23"/>
        <v>0.010574455439001484</v>
      </c>
      <c r="AQ78" s="50">
        <f t="shared" si="24"/>
        <v>0.009758546505268528</v>
      </c>
      <c r="AR78" s="50">
        <f t="shared" si="25"/>
        <v>0.08216692707933748</v>
      </c>
    </row>
    <row r="79" spans="1:44" ht="16.5" customHeight="1">
      <c r="A79" s="10">
        <v>2013</v>
      </c>
      <c r="B79" s="11">
        <v>7.25</v>
      </c>
      <c r="C79" s="11">
        <f t="shared" si="39"/>
        <v>7.367217365896418</v>
      </c>
      <c r="D79" s="11">
        <v>2.13</v>
      </c>
      <c r="E79" s="11">
        <f t="shared" si="38"/>
        <v>2.1644376537047405</v>
      </c>
      <c r="F79" s="13">
        <v>342.2416666666666</v>
      </c>
      <c r="G79" s="13">
        <v>232.957</v>
      </c>
      <c r="H79" s="4"/>
      <c r="I79" s="11">
        <f t="shared" si="40"/>
        <v>7.3722768579609115</v>
      </c>
      <c r="K79" s="4"/>
      <c r="L79" s="6">
        <f t="shared" si="4"/>
        <v>0</v>
      </c>
      <c r="M79" s="6">
        <v>0</v>
      </c>
      <c r="N79" s="6">
        <v>7.4</v>
      </c>
      <c r="O79" s="47">
        <v>10431895</v>
      </c>
      <c r="P79" s="47">
        <v>609123</v>
      </c>
      <c r="Q79" s="47">
        <v>564165</v>
      </c>
      <c r="R79" s="47">
        <v>15023362</v>
      </c>
      <c r="S79" s="47">
        <v>1063616</v>
      </c>
      <c r="T79" s="47">
        <v>1005204</v>
      </c>
      <c r="U79" s="47">
        <v>118266253</v>
      </c>
      <c r="V79" s="47">
        <v>7488353</v>
      </c>
      <c r="W79" s="47">
        <v>7091967</v>
      </c>
      <c r="X79" s="37">
        <v>1217189943.981078</v>
      </c>
      <c r="Y79" s="6">
        <f t="shared" si="37"/>
        <v>383231</v>
      </c>
      <c r="Z79" s="6">
        <f t="shared" si="28"/>
        <v>10611</v>
      </c>
      <c r="AA79" s="6">
        <f t="shared" si="29"/>
        <v>8695</v>
      </c>
      <c r="AB79" s="6">
        <f t="shared" si="30"/>
        <v>215404</v>
      </c>
      <c r="AC79" s="6">
        <f t="shared" si="31"/>
        <v>-226</v>
      </c>
      <c r="AD79" s="6">
        <f t="shared" si="32"/>
        <v>-1779</v>
      </c>
      <c r="AE79" s="6">
        <f t="shared" si="33"/>
        <v>2327785</v>
      </c>
      <c r="AF79" s="6">
        <f t="shared" si="34"/>
        <v>56545</v>
      </c>
      <c r="AG79" s="6">
        <f t="shared" si="35"/>
        <v>48266</v>
      </c>
      <c r="AH79" s="6">
        <f t="shared" si="36"/>
        <v>-763442.226749897</v>
      </c>
      <c r="AI79" s="50">
        <f t="shared" si="26"/>
        <v>0.038137507632855394</v>
      </c>
      <c r="AJ79" s="50">
        <f t="shared" si="17"/>
        <v>0.017728967840243914</v>
      </c>
      <c r="AK79" s="50">
        <f t="shared" si="18"/>
        <v>0.015653410625236397</v>
      </c>
      <c r="AL79" s="50">
        <f t="shared" si="19"/>
        <v>0.01454650263054491</v>
      </c>
      <c r="AM79" s="50">
        <f t="shared" si="20"/>
        <v>-0.00021243756121680502</v>
      </c>
      <c r="AN79" s="50">
        <f t="shared" si="21"/>
        <v>-0.0017666633895507822</v>
      </c>
      <c r="AO79" s="50">
        <f t="shared" si="22"/>
        <v>0.020077762283351896</v>
      </c>
      <c r="AP79" s="50">
        <f t="shared" si="23"/>
        <v>0.007608511952946095</v>
      </c>
      <c r="AQ79" s="50">
        <f t="shared" si="24"/>
        <v>0.006852363551490992</v>
      </c>
      <c r="AR79" s="50">
        <f t="shared" si="25"/>
        <v>-0.0006268238467869169</v>
      </c>
    </row>
    <row r="80" spans="1:44" ht="16.5" customHeight="1">
      <c r="A80" s="10">
        <v>2014</v>
      </c>
      <c r="B80" s="11">
        <v>7.25</v>
      </c>
      <c r="C80" s="11">
        <f t="shared" si="39"/>
        <v>7.25</v>
      </c>
      <c r="D80" s="11">
        <v>2.13</v>
      </c>
      <c r="E80" s="11">
        <f t="shared" si="38"/>
        <v>2.13</v>
      </c>
      <c r="F80" s="13">
        <v>347.775</v>
      </c>
      <c r="G80" s="15">
        <v>236.886</v>
      </c>
      <c r="H80" s="4"/>
      <c r="I80" s="11">
        <f t="shared" si="40"/>
        <v>7.25</v>
      </c>
      <c r="K80" s="11"/>
      <c r="L80" s="6">
        <f t="shared" si="4"/>
        <v>0</v>
      </c>
      <c r="M80" s="6">
        <v>0</v>
      </c>
      <c r="N80" s="6">
        <v>6.2</v>
      </c>
      <c r="X80" s="37">
        <v>1270057741.044877</v>
      </c>
      <c r="AH80" s="6">
        <f t="shared" si="36"/>
        <v>52867797.06379914</v>
      </c>
      <c r="AR80" s="6">
        <f>AH80-AH79</f>
        <v>53631239.29054904</v>
      </c>
    </row>
    <row r="81" spans="1:14" ht="16.5" customHeight="1">
      <c r="A81" s="10">
        <v>2015</v>
      </c>
      <c r="B81" s="11">
        <v>7.25</v>
      </c>
      <c r="C81" s="17">
        <f t="shared" si="39"/>
        <v>7.171768906334822</v>
      </c>
      <c r="D81" s="11">
        <v>2.13</v>
      </c>
      <c r="E81" s="11">
        <f t="shared" si="38"/>
        <v>2.1070162442059543</v>
      </c>
      <c r="F81" s="13">
        <f aca="true" t="shared" si="41" ref="F81:F86">F80*(G81/G80)</f>
        <v>351.5685994529014</v>
      </c>
      <c r="G81" s="15">
        <v>239.47</v>
      </c>
      <c r="H81" s="4"/>
      <c r="I81" s="11">
        <f t="shared" si="40"/>
        <v>7.1717689063348224</v>
      </c>
      <c r="K81" s="4"/>
      <c r="N81" s="4"/>
    </row>
    <row r="82" spans="1:14" ht="16.5" customHeight="1">
      <c r="A82" s="10">
        <v>2016</v>
      </c>
      <c r="B82" s="11">
        <v>7.25</v>
      </c>
      <c r="C82" s="17">
        <f t="shared" si="39"/>
        <v>7.020207243296271</v>
      </c>
      <c r="D82" s="11">
        <v>2.13</v>
      </c>
      <c r="E82" s="11">
        <f t="shared" si="38"/>
        <v>2.062488472858077</v>
      </c>
      <c r="F82" s="13">
        <f t="shared" si="41"/>
        <v>359.15873458119097</v>
      </c>
      <c r="G82" s="15">
        <v>244.64</v>
      </c>
      <c r="H82" s="4"/>
      <c r="I82" s="11">
        <f t="shared" si="40"/>
        <v>7.020207243296273</v>
      </c>
      <c r="K82" s="11"/>
      <c r="N82" s="4"/>
    </row>
    <row r="83" spans="1:14" ht="16.5" customHeight="1">
      <c r="A83" s="10">
        <v>2017</v>
      </c>
      <c r="B83" s="11">
        <v>7.25</v>
      </c>
      <c r="C83" s="17">
        <f t="shared" si="39"/>
        <v>6.8609668501665855</v>
      </c>
      <c r="D83" s="11">
        <v>2.13</v>
      </c>
      <c r="E83" s="11">
        <f t="shared" si="38"/>
        <v>2.015704743566183</v>
      </c>
      <c r="F83" s="13">
        <f t="shared" si="41"/>
        <v>367.4946702211191</v>
      </c>
      <c r="G83" s="15">
        <v>250.318</v>
      </c>
      <c r="H83" s="4"/>
      <c r="I83" s="11">
        <f t="shared" si="40"/>
        <v>6.860966850166588</v>
      </c>
      <c r="K83" s="11"/>
      <c r="N83" s="4"/>
    </row>
    <row r="84" spans="1:14" ht="16.5" customHeight="1">
      <c r="A84" s="10">
        <v>2018</v>
      </c>
      <c r="B84" s="11">
        <v>7.25</v>
      </c>
      <c r="C84" s="17">
        <f t="shared" si="39"/>
        <v>6.703448477751755</v>
      </c>
      <c r="D84" s="11">
        <v>2.13</v>
      </c>
      <c r="E84" s="11">
        <f t="shared" si="38"/>
        <v>1.9694269320843085</v>
      </c>
      <c r="F84" s="13">
        <f t="shared" si="41"/>
        <v>376.13010055469726</v>
      </c>
      <c r="G84" s="15">
        <v>256.2</v>
      </c>
      <c r="H84" s="4"/>
      <c r="I84" s="11">
        <f t="shared" si="40"/>
        <v>6.703448477751756</v>
      </c>
      <c r="K84" s="11"/>
      <c r="N84" s="4"/>
    </row>
    <row r="85" spans="1:14" ht="16.5" customHeight="1">
      <c r="A85" s="10">
        <v>2019</v>
      </c>
      <c r="B85" s="11">
        <v>7.25</v>
      </c>
      <c r="C85" s="17">
        <f t="shared" si="39"/>
        <v>6.548802669208769</v>
      </c>
      <c r="D85" s="11">
        <v>2.13</v>
      </c>
      <c r="E85" s="11">
        <f t="shared" si="38"/>
        <v>1.9239930600571968</v>
      </c>
      <c r="F85" s="13">
        <f t="shared" si="41"/>
        <v>385.01217357716376</v>
      </c>
      <c r="G85" s="15">
        <v>262.25</v>
      </c>
      <c r="H85" s="4"/>
      <c r="I85" s="11">
        <f t="shared" si="40"/>
        <v>6.54880266920877</v>
      </c>
      <c r="K85" s="11"/>
      <c r="N85" s="4"/>
    </row>
    <row r="86" spans="1:14" ht="16.5" customHeight="1">
      <c r="A86" s="10">
        <v>2020</v>
      </c>
      <c r="B86" s="11">
        <v>7.25</v>
      </c>
      <c r="C86" s="17">
        <f t="shared" si="39"/>
        <v>6.3937437176575695</v>
      </c>
      <c r="D86" s="11">
        <v>2.13</v>
      </c>
      <c r="E86" s="11">
        <f t="shared" si="38"/>
        <v>1.8784378094635341</v>
      </c>
      <c r="F86" s="13">
        <f t="shared" si="41"/>
        <v>394.34936108507895</v>
      </c>
      <c r="G86" s="15">
        <v>268.61</v>
      </c>
      <c r="H86" s="4"/>
      <c r="I86" s="11">
        <f t="shared" si="40"/>
        <v>6.39374371765757</v>
      </c>
      <c r="K86" s="11"/>
      <c r="N86" s="4"/>
    </row>
    <row r="87" spans="1:14" ht="16.5" customHeight="1">
      <c r="A87" s="12"/>
      <c r="B87" s="12"/>
      <c r="C87" s="18" t="s">
        <v>2</v>
      </c>
      <c r="D87" s="12"/>
      <c r="E87" s="12"/>
      <c r="F87" s="12"/>
      <c r="G87" s="12"/>
      <c r="H87" s="12"/>
      <c r="I87" s="12"/>
      <c r="K87" s="4"/>
      <c r="N87" s="12"/>
    </row>
    <row r="88" spans="1:14" ht="16.5" customHeight="1">
      <c r="A88" s="6" t="s">
        <v>1</v>
      </c>
      <c r="B88" s="4"/>
      <c r="C88" s="4"/>
      <c r="D88" s="4"/>
      <c r="E88" s="4"/>
      <c r="F88" s="4"/>
      <c r="G88" s="4"/>
      <c r="H88" s="4"/>
      <c r="I88" s="4"/>
      <c r="K88" s="4"/>
      <c r="N88" s="4"/>
    </row>
    <row r="89" spans="1:14" ht="16.5" customHeight="1">
      <c r="A89" s="6" t="s">
        <v>0</v>
      </c>
      <c r="B89" s="4"/>
      <c r="C89" s="4"/>
      <c r="D89" s="4"/>
      <c r="E89" s="4"/>
      <c r="F89" s="4"/>
      <c r="G89" s="4"/>
      <c r="H89" s="4"/>
      <c r="I89" s="4"/>
      <c r="K89" s="4"/>
      <c r="N89" s="4"/>
    </row>
  </sheetData>
  <sheetProtection/>
  <mergeCells count="5">
    <mergeCell ref="AI1:AR1"/>
    <mergeCell ref="D2:E2"/>
    <mergeCell ref="B2:C2"/>
    <mergeCell ref="O1:X1"/>
    <mergeCell ref="Y1:AH1"/>
  </mergeCells>
  <printOptions/>
  <pageMargins left="0.75" right="0.75" top="1" bottom="1" header="0.5" footer="0.5"/>
  <pageSetup horizontalDpi="600" verticalDpi="600" orientation="portrait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33"/>
  <sheetViews>
    <sheetView zoomScalePageLayoutView="0" workbookViewId="0" topLeftCell="A850">
      <selection activeCell="C852" sqref="C852"/>
    </sheetView>
  </sheetViews>
  <sheetFormatPr defaultColWidth="6.59765625" defaultRowHeight="12.75" customHeight="1"/>
  <cols>
    <col min="1" max="1" width="8.09765625" style="56" customWidth="1"/>
    <col min="2" max="2" width="6.8984375" style="56" customWidth="1"/>
    <col min="3" max="3" width="6.8984375" style="6" customWidth="1"/>
    <col min="4" max="5" width="6.59765625" style="6" customWidth="1"/>
    <col min="6" max="6" width="11.09765625" style="6" customWidth="1"/>
    <col min="7" max="7" width="10.09765625" style="6" customWidth="1"/>
    <col min="8" max="8" width="10.19921875" style="6" customWidth="1"/>
    <col min="9" max="9" width="9.59765625" style="6" customWidth="1"/>
    <col min="10" max="11" width="7.09765625" style="6" customWidth="1"/>
    <col min="12" max="12" width="10.8984375" style="6" customWidth="1"/>
    <col min="13" max="16" width="6.59765625" style="37" customWidth="1"/>
    <col min="17" max="17" width="8.296875" style="37" customWidth="1"/>
    <col min="18" max="26" width="6.59765625" style="37" customWidth="1"/>
    <col min="27" max="255" width="6.59765625" style="6" customWidth="1"/>
    <col min="256" max="16384" width="6.59765625" style="7" customWidth="1"/>
  </cols>
  <sheetData>
    <row r="1" spans="13:26" ht="12.75" customHeight="1">
      <c r="M1" s="70" t="s">
        <v>2018</v>
      </c>
      <c r="N1" s="70"/>
      <c r="O1" s="70"/>
      <c r="P1" s="70"/>
      <c r="Q1" s="70"/>
      <c r="R1" s="70"/>
      <c r="S1" s="70"/>
      <c r="T1" s="70" t="s">
        <v>2020</v>
      </c>
      <c r="U1" s="70"/>
      <c r="V1" s="70"/>
      <c r="W1" s="70"/>
      <c r="X1" s="70"/>
      <c r="Y1" s="70"/>
      <c r="Z1" s="70"/>
    </row>
    <row r="2" spans="1:26" ht="81.75" customHeight="1">
      <c r="A2" s="57" t="s">
        <v>36</v>
      </c>
      <c r="B2" s="57" t="s">
        <v>35</v>
      </c>
      <c r="C2" s="19"/>
      <c r="D2" s="19" t="s">
        <v>6</v>
      </c>
      <c r="E2" s="19" t="s">
        <v>34</v>
      </c>
      <c r="F2" s="20" t="s">
        <v>33</v>
      </c>
      <c r="G2" s="3" t="s">
        <v>32</v>
      </c>
      <c r="H2" s="20" t="s">
        <v>31</v>
      </c>
      <c r="I2" s="20" t="s">
        <v>30</v>
      </c>
      <c r="J2" s="20" t="s">
        <v>29</v>
      </c>
      <c r="K2" s="41" t="s">
        <v>2019</v>
      </c>
      <c r="L2" s="20" t="s">
        <v>11</v>
      </c>
      <c r="M2" s="42" t="s">
        <v>40</v>
      </c>
      <c r="N2" s="42" t="s">
        <v>41</v>
      </c>
      <c r="O2" s="42" t="s">
        <v>42</v>
      </c>
      <c r="P2" s="42" t="s">
        <v>43</v>
      </c>
      <c r="Q2" s="42" t="s">
        <v>44</v>
      </c>
      <c r="R2" s="42" t="s">
        <v>45</v>
      </c>
      <c r="S2" s="42" t="s">
        <v>46</v>
      </c>
      <c r="T2" s="42" t="s">
        <v>40</v>
      </c>
      <c r="U2" s="42" t="s">
        <v>41</v>
      </c>
      <c r="V2" s="42" t="s">
        <v>42</v>
      </c>
      <c r="W2" s="42" t="s">
        <v>43</v>
      </c>
      <c r="X2" s="42" t="s">
        <v>44</v>
      </c>
      <c r="Y2" s="42" t="s">
        <v>45</v>
      </c>
      <c r="Z2" s="42" t="s">
        <v>46</v>
      </c>
    </row>
    <row r="3" spans="1:12" ht="16.5" customHeight="1">
      <c r="A3" s="58" t="s">
        <v>23</v>
      </c>
      <c r="B3" s="58">
        <v>1938</v>
      </c>
      <c r="C3" s="21" t="str">
        <f>CONCATENATE(A3,"-",B3)</f>
        <v>October-1938</v>
      </c>
      <c r="D3" s="22"/>
      <c r="E3" s="23">
        <f aca="true" t="shared" si="0" ref="E3:E34">E4*0.9917</f>
        <v>15.156317238364528</v>
      </c>
      <c r="F3" s="24">
        <v>0.25</v>
      </c>
      <c r="G3" s="1">
        <f aca="true" t="shared" si="1" ref="G3:G66">F3/(E3/$E$922)</f>
        <v>5.744474129256042</v>
      </c>
      <c r="H3" s="4"/>
      <c r="I3" s="4"/>
      <c r="J3" s="4"/>
      <c r="K3" s="4"/>
      <c r="L3" s="4"/>
    </row>
    <row r="4" spans="1:12" ht="16.5" customHeight="1">
      <c r="A4" s="58" t="s">
        <v>22</v>
      </c>
      <c r="B4" s="58">
        <v>1938</v>
      </c>
      <c r="C4" s="21" t="str">
        <f aca="true" t="shared" si="2" ref="C4:C67">CONCATENATE(A4,"-",B4)</f>
        <v>November-1938</v>
      </c>
      <c r="D4" s="22"/>
      <c r="E4" s="23">
        <f t="shared" si="0"/>
        <v>15.283167528854015</v>
      </c>
      <c r="F4" s="24">
        <v>0.25</v>
      </c>
      <c r="G4" s="1">
        <f t="shared" si="1"/>
        <v>5.696794993983216</v>
      </c>
      <c r="H4" s="25">
        <f aca="true" t="shared" si="3" ref="H4:H67">F4/F3-1</f>
        <v>0</v>
      </c>
      <c r="I4" s="25">
        <f aca="true" t="shared" si="4" ref="I4:I67">G4/G3-1</f>
        <v>-0.008300000000000085</v>
      </c>
      <c r="J4" s="26" t="b">
        <f aca="true" t="shared" si="5" ref="J4:J67">IF(H4&gt;0,TRUE,FALSE)</f>
        <v>0</v>
      </c>
      <c r="K4" s="26"/>
      <c r="L4" s="4"/>
    </row>
    <row r="5" spans="1:19" ht="16.5" customHeight="1">
      <c r="A5" s="58" t="s">
        <v>21</v>
      </c>
      <c r="B5" s="58">
        <v>1938</v>
      </c>
      <c r="C5" s="21" t="str">
        <f t="shared" si="2"/>
        <v>December-1938</v>
      </c>
      <c r="D5" s="22"/>
      <c r="E5" s="23">
        <f t="shared" si="0"/>
        <v>15.411079488609474</v>
      </c>
      <c r="F5" s="24">
        <v>0.25</v>
      </c>
      <c r="G5" s="1">
        <f t="shared" si="1"/>
        <v>5.649511595533156</v>
      </c>
      <c r="H5" s="25">
        <f t="shared" si="3"/>
        <v>0</v>
      </c>
      <c r="I5" s="25">
        <f t="shared" si="4"/>
        <v>-0.008299999999999974</v>
      </c>
      <c r="J5" s="26" t="b">
        <f t="shared" si="5"/>
        <v>0</v>
      </c>
      <c r="K5" s="26"/>
      <c r="L5" s="4"/>
      <c r="M5" s="38"/>
      <c r="N5" s="38"/>
      <c r="O5" s="38"/>
      <c r="P5" s="38"/>
      <c r="Q5" s="38"/>
      <c r="R5" s="38"/>
      <c r="S5" s="38"/>
    </row>
    <row r="6" spans="1:16" ht="16.5" customHeight="1">
      <c r="A6" s="58" t="s">
        <v>20</v>
      </c>
      <c r="B6" s="58">
        <v>1939</v>
      </c>
      <c r="C6" s="21" t="str">
        <f t="shared" si="2"/>
        <v>January-1939</v>
      </c>
      <c r="D6" s="22"/>
      <c r="E6" s="23">
        <f t="shared" si="0"/>
        <v>15.540062003236335</v>
      </c>
      <c r="F6" s="24">
        <v>0.25</v>
      </c>
      <c r="G6" s="1">
        <f t="shared" si="1"/>
        <v>5.602620649290231</v>
      </c>
      <c r="H6" s="25">
        <f t="shared" si="3"/>
        <v>0</v>
      </c>
      <c r="I6" s="25">
        <f t="shared" si="4"/>
        <v>-0.008299999999999863</v>
      </c>
      <c r="J6" s="26" t="b">
        <f t="shared" si="5"/>
        <v>0</v>
      </c>
      <c r="K6" s="26"/>
      <c r="L6" s="4"/>
      <c r="M6" s="37">
        <v>25935</v>
      </c>
      <c r="O6" s="37">
        <v>1860</v>
      </c>
      <c r="P6" s="37">
        <v>3107.2</v>
      </c>
    </row>
    <row r="7" spans="1:16" ht="16.5" customHeight="1">
      <c r="A7" s="58" t="s">
        <v>19</v>
      </c>
      <c r="B7" s="58">
        <v>1939</v>
      </c>
      <c r="C7" s="21" t="str">
        <f t="shared" si="2"/>
        <v>February-1939</v>
      </c>
      <c r="D7" s="22"/>
      <c r="E7" s="23">
        <f t="shared" si="0"/>
        <v>15.67012403270781</v>
      </c>
      <c r="F7" s="24">
        <v>0.25</v>
      </c>
      <c r="G7" s="1">
        <f t="shared" si="1"/>
        <v>5.556118897901122</v>
      </c>
      <c r="H7" s="25">
        <f t="shared" si="3"/>
        <v>0</v>
      </c>
      <c r="I7" s="25">
        <f t="shared" si="4"/>
        <v>-0.008300000000000085</v>
      </c>
      <c r="J7" s="26" t="b">
        <f t="shared" si="5"/>
        <v>0</v>
      </c>
      <c r="K7" s="26"/>
      <c r="L7" s="4"/>
      <c r="M7" s="37">
        <v>26100</v>
      </c>
      <c r="O7" s="37">
        <v>1867</v>
      </c>
      <c r="P7" s="37">
        <v>3121</v>
      </c>
    </row>
    <row r="8" spans="1:16" ht="16.5" customHeight="1">
      <c r="A8" s="58" t="s">
        <v>18</v>
      </c>
      <c r="B8" s="58">
        <v>1939</v>
      </c>
      <c r="C8" s="21" t="str">
        <f t="shared" si="2"/>
        <v>March-1939</v>
      </c>
      <c r="D8" s="22"/>
      <c r="E8" s="23">
        <f t="shared" si="0"/>
        <v>15.801274611987303</v>
      </c>
      <c r="F8" s="24">
        <v>0.25</v>
      </c>
      <c r="G8" s="1">
        <f t="shared" si="1"/>
        <v>5.510003111048544</v>
      </c>
      <c r="H8" s="25">
        <f t="shared" si="3"/>
        <v>0</v>
      </c>
      <c r="I8" s="25">
        <f t="shared" si="4"/>
        <v>-0.008299999999999752</v>
      </c>
      <c r="J8" s="26" t="b">
        <f t="shared" si="5"/>
        <v>0</v>
      </c>
      <c r="K8" s="26"/>
      <c r="L8" s="4"/>
      <c r="M8" s="37">
        <v>26278</v>
      </c>
      <c r="O8" s="37">
        <v>1877</v>
      </c>
      <c r="P8" s="37">
        <v>3139.9</v>
      </c>
    </row>
    <row r="9" spans="1:16" ht="16.5" customHeight="1">
      <c r="A9" s="58" t="s">
        <v>17</v>
      </c>
      <c r="B9" s="58">
        <v>1939</v>
      </c>
      <c r="C9" s="21" t="str">
        <f t="shared" si="2"/>
        <v>April-1939</v>
      </c>
      <c r="D9" s="22"/>
      <c r="E9" s="23">
        <f t="shared" si="0"/>
        <v>15.933522851656047</v>
      </c>
      <c r="F9" s="24">
        <v>0.25</v>
      </c>
      <c r="G9" s="1">
        <f t="shared" si="1"/>
        <v>5.464270085226841</v>
      </c>
      <c r="H9" s="25">
        <f t="shared" si="3"/>
        <v>0</v>
      </c>
      <c r="I9" s="25">
        <f t="shared" si="4"/>
        <v>-0.008300000000000085</v>
      </c>
      <c r="J9" s="26" t="b">
        <f t="shared" si="5"/>
        <v>0</v>
      </c>
      <c r="K9" s="26"/>
      <c r="L9" s="4"/>
      <c r="M9" s="37">
        <v>26092</v>
      </c>
      <c r="O9" s="37">
        <v>1887</v>
      </c>
      <c r="P9" s="37">
        <v>3152.9</v>
      </c>
    </row>
    <row r="10" spans="1:16" ht="16.5" customHeight="1">
      <c r="A10" s="58" t="s">
        <v>16</v>
      </c>
      <c r="B10" s="58">
        <v>1939</v>
      </c>
      <c r="C10" s="21" t="str">
        <f t="shared" si="2"/>
        <v>May-1939</v>
      </c>
      <c r="D10" s="22"/>
      <c r="E10" s="23">
        <f t="shared" si="0"/>
        <v>16.06687793854598</v>
      </c>
      <c r="F10" s="24">
        <v>0.25</v>
      </c>
      <c r="G10" s="1">
        <f t="shared" si="1"/>
        <v>5.418916643519458</v>
      </c>
      <c r="H10" s="25">
        <f t="shared" si="3"/>
        <v>0</v>
      </c>
      <c r="I10" s="25">
        <f t="shared" si="4"/>
        <v>-0.008300000000000085</v>
      </c>
      <c r="J10" s="26" t="b">
        <f t="shared" si="5"/>
        <v>0</v>
      </c>
      <c r="K10" s="26"/>
      <c r="L10" s="4"/>
      <c r="M10" s="37">
        <v>26294</v>
      </c>
      <c r="O10" s="37">
        <v>1888</v>
      </c>
      <c r="P10" s="37">
        <v>3150.7</v>
      </c>
    </row>
    <row r="11" spans="1:16" ht="16.5" customHeight="1">
      <c r="A11" s="58" t="s">
        <v>27</v>
      </c>
      <c r="B11" s="58">
        <v>1939</v>
      </c>
      <c r="C11" s="21" t="str">
        <f t="shared" si="2"/>
        <v>June-1939</v>
      </c>
      <c r="D11" s="22"/>
      <c r="E11" s="23">
        <f t="shared" si="0"/>
        <v>16.201349136377914</v>
      </c>
      <c r="F11" s="24">
        <v>0.25</v>
      </c>
      <c r="G11" s="1">
        <f t="shared" si="1"/>
        <v>5.373939635378247</v>
      </c>
      <c r="H11" s="25">
        <f t="shared" si="3"/>
        <v>0</v>
      </c>
      <c r="I11" s="25">
        <f t="shared" si="4"/>
        <v>-0.008299999999999863</v>
      </c>
      <c r="J11" s="26" t="b">
        <f t="shared" si="5"/>
        <v>0</v>
      </c>
      <c r="K11" s="26"/>
      <c r="L11" s="4"/>
      <c r="M11" s="37">
        <v>26499</v>
      </c>
      <c r="O11" s="37">
        <v>1895</v>
      </c>
      <c r="P11" s="37">
        <v>3152.2</v>
      </c>
    </row>
    <row r="12" spans="1:16" ht="16.5" customHeight="1">
      <c r="A12" s="58" t="s">
        <v>26</v>
      </c>
      <c r="B12" s="58">
        <v>1939</v>
      </c>
      <c r="C12" s="21" t="str">
        <f t="shared" si="2"/>
        <v>July-1939</v>
      </c>
      <c r="D12" s="22"/>
      <c r="E12" s="23">
        <f t="shared" si="0"/>
        <v>16.336945786405074</v>
      </c>
      <c r="F12" s="24">
        <v>0.25</v>
      </c>
      <c r="G12" s="1">
        <f t="shared" si="1"/>
        <v>5.329335936404608</v>
      </c>
      <c r="H12" s="25">
        <f t="shared" si="3"/>
        <v>0</v>
      </c>
      <c r="I12" s="25">
        <f t="shared" si="4"/>
        <v>-0.008299999999999974</v>
      </c>
      <c r="J12" s="26" t="b">
        <f t="shared" si="5"/>
        <v>0</v>
      </c>
      <c r="K12" s="26"/>
      <c r="L12" s="4"/>
      <c r="M12" s="37">
        <v>26400</v>
      </c>
      <c r="O12" s="37">
        <v>1897</v>
      </c>
      <c r="P12" s="37">
        <v>3165</v>
      </c>
    </row>
    <row r="13" spans="1:16" ht="16.5" customHeight="1">
      <c r="A13" s="58" t="s">
        <v>25</v>
      </c>
      <c r="B13" s="58">
        <v>1939</v>
      </c>
      <c r="C13" s="21" t="str">
        <f t="shared" si="2"/>
        <v>August-1939</v>
      </c>
      <c r="D13" s="22"/>
      <c r="E13" s="23">
        <f t="shared" si="0"/>
        <v>16.473677308061987</v>
      </c>
      <c r="F13" s="24">
        <v>0.25</v>
      </c>
      <c r="G13" s="1">
        <f t="shared" si="1"/>
        <v>5.2851024481324504</v>
      </c>
      <c r="H13" s="25">
        <f t="shared" si="3"/>
        <v>0</v>
      </c>
      <c r="I13" s="25">
        <f t="shared" si="4"/>
        <v>-0.008299999999999752</v>
      </c>
      <c r="J13" s="26" t="b">
        <f t="shared" si="5"/>
        <v>0</v>
      </c>
      <c r="K13" s="26"/>
      <c r="L13" s="4"/>
      <c r="M13" s="37">
        <v>26617</v>
      </c>
      <c r="O13" s="37">
        <v>1899</v>
      </c>
      <c r="P13" s="37">
        <v>3165.1</v>
      </c>
    </row>
    <row r="14" spans="1:16" ht="16.5" customHeight="1">
      <c r="A14" s="58" t="s">
        <v>24</v>
      </c>
      <c r="B14" s="58">
        <v>1939</v>
      </c>
      <c r="C14" s="21" t="str">
        <f t="shared" si="2"/>
        <v>September-1939</v>
      </c>
      <c r="D14" s="22"/>
      <c r="E14" s="23">
        <f t="shared" si="0"/>
        <v>16.61155319961882</v>
      </c>
      <c r="F14" s="24">
        <v>0.25</v>
      </c>
      <c r="G14" s="1">
        <f t="shared" si="1"/>
        <v>5.241236097812951</v>
      </c>
      <c r="H14" s="25">
        <f t="shared" si="3"/>
        <v>0</v>
      </c>
      <c r="I14" s="25">
        <f t="shared" si="4"/>
        <v>-0.008299999999999974</v>
      </c>
      <c r="J14" s="26" t="b">
        <f t="shared" si="5"/>
        <v>0</v>
      </c>
      <c r="K14" s="26"/>
      <c r="L14" s="4"/>
      <c r="M14" s="37">
        <v>26956</v>
      </c>
      <c r="O14" s="37">
        <v>1918</v>
      </c>
      <c r="P14" s="37">
        <v>3184.3</v>
      </c>
    </row>
    <row r="15" spans="1:26" ht="16.5" customHeight="1">
      <c r="A15" s="58" t="s">
        <v>23</v>
      </c>
      <c r="B15" s="58">
        <v>1939</v>
      </c>
      <c r="C15" s="21" t="str">
        <f t="shared" si="2"/>
        <v>October-1939</v>
      </c>
      <c r="D15" s="22"/>
      <c r="E15" s="23">
        <f t="shared" si="0"/>
        <v>16.750583038841203</v>
      </c>
      <c r="F15" s="24">
        <v>0.3</v>
      </c>
      <c r="G15" s="1">
        <f t="shared" si="1"/>
        <v>6.237280605841326</v>
      </c>
      <c r="H15" s="25">
        <f t="shared" si="3"/>
        <v>0.19999999999999996</v>
      </c>
      <c r="I15" s="25">
        <f t="shared" si="4"/>
        <v>0.1900400000000002</v>
      </c>
      <c r="J15" s="26" t="b">
        <f t="shared" si="5"/>
        <v>1</v>
      </c>
      <c r="K15" s="26">
        <f>J3</f>
        <v>0</v>
      </c>
      <c r="L15" s="4"/>
      <c r="M15" s="37">
        <v>27319</v>
      </c>
      <c r="O15" s="37">
        <v>1910</v>
      </c>
      <c r="P15" s="37">
        <v>3185.4</v>
      </c>
      <c r="S15" s="38"/>
      <c r="T15" s="37">
        <f>IF(M3&gt;0,M15-M3,"")</f>
      </c>
      <c r="U15" s="37">
        <f aca="true" t="shared" si="6" ref="U15:Z30">IF(N3&gt;0,N15-N3,"")</f>
      </c>
      <c r="V15" s="37">
        <f t="shared" si="6"/>
      </c>
      <c r="W15" s="37">
        <f t="shared" si="6"/>
      </c>
      <c r="X15" s="37">
        <f t="shared" si="6"/>
      </c>
      <c r="Y15" s="37">
        <f t="shared" si="6"/>
      </c>
      <c r="Z15" s="37">
        <f>IF(S3&gt;0,S15-S3,"")</f>
      </c>
    </row>
    <row r="16" spans="1:26" ht="16.5" customHeight="1">
      <c r="A16" s="58" t="s">
        <v>22</v>
      </c>
      <c r="B16" s="58">
        <v>1939</v>
      </c>
      <c r="C16" s="21" t="str">
        <f t="shared" si="2"/>
        <v>November-1939</v>
      </c>
      <c r="D16" s="22"/>
      <c r="E16" s="23">
        <f t="shared" si="0"/>
        <v>16.890776483655543</v>
      </c>
      <c r="F16" s="24">
        <v>0.3</v>
      </c>
      <c r="G16" s="1">
        <f t="shared" si="1"/>
        <v>6.185511176812843</v>
      </c>
      <c r="H16" s="25">
        <f t="shared" si="3"/>
        <v>0</v>
      </c>
      <c r="I16" s="25">
        <f t="shared" si="4"/>
        <v>-0.008299999999999974</v>
      </c>
      <c r="J16" s="26" t="b">
        <f t="shared" si="5"/>
        <v>0</v>
      </c>
      <c r="K16" s="26" t="b">
        <f aca="true" t="shared" si="7" ref="K16:K79">J4</f>
        <v>0</v>
      </c>
      <c r="L16" s="4"/>
      <c r="M16" s="37">
        <v>27360</v>
      </c>
      <c r="O16" s="37">
        <v>1913</v>
      </c>
      <c r="P16" s="37">
        <v>3191.3</v>
      </c>
      <c r="T16" s="37">
        <f aca="true" t="shared" si="8" ref="T16:T79">IF(M4&gt;0,M16-M4,"")</f>
      </c>
      <c r="U16" s="37">
        <f t="shared" si="6"/>
      </c>
      <c r="V16" s="37">
        <f t="shared" si="6"/>
      </c>
      <c r="W16" s="37">
        <f t="shared" si="6"/>
      </c>
      <c r="X16" s="37">
        <f t="shared" si="6"/>
      </c>
      <c r="Y16" s="37">
        <f t="shared" si="6"/>
      </c>
      <c r="Z16" s="37">
        <f t="shared" si="6"/>
      </c>
    </row>
    <row r="17" spans="1:26" ht="16.5" customHeight="1">
      <c r="A17" s="58" t="s">
        <v>21</v>
      </c>
      <c r="B17" s="58">
        <v>1939</v>
      </c>
      <c r="C17" s="21" t="str">
        <f t="shared" si="2"/>
        <v>December-1939</v>
      </c>
      <c r="D17" s="22"/>
      <c r="E17" s="23">
        <f t="shared" si="0"/>
        <v>17.032143272819948</v>
      </c>
      <c r="F17" s="24">
        <v>0.3</v>
      </c>
      <c r="G17" s="1">
        <f t="shared" si="1"/>
        <v>6.134171434045296</v>
      </c>
      <c r="H17" s="25">
        <f t="shared" si="3"/>
        <v>0</v>
      </c>
      <c r="I17" s="25">
        <f t="shared" si="4"/>
        <v>-0.008299999999999974</v>
      </c>
      <c r="J17" s="26" t="b">
        <f t="shared" si="5"/>
        <v>0</v>
      </c>
      <c r="K17" s="26" t="b">
        <f t="shared" si="7"/>
        <v>0</v>
      </c>
      <c r="L17" s="4"/>
      <c r="M17" s="37">
        <v>27405</v>
      </c>
      <c r="O17" s="37">
        <v>1930</v>
      </c>
      <c r="P17" s="37">
        <v>3177.2</v>
      </c>
      <c r="T17" s="37">
        <f t="shared" si="8"/>
      </c>
      <c r="U17" s="37">
        <f t="shared" si="6"/>
      </c>
      <c r="V17" s="37">
        <f t="shared" si="6"/>
      </c>
      <c r="W17" s="37">
        <f t="shared" si="6"/>
      </c>
      <c r="X17" s="37">
        <f t="shared" si="6"/>
      </c>
      <c r="Y17" s="37">
        <f t="shared" si="6"/>
      </c>
      <c r="Z17" s="37">
        <f t="shared" si="6"/>
      </c>
    </row>
    <row r="18" spans="1:26" ht="16.5" customHeight="1">
      <c r="A18" s="58" t="s">
        <v>20</v>
      </c>
      <c r="B18" s="58">
        <v>1940</v>
      </c>
      <c r="C18" s="21" t="str">
        <f t="shared" si="2"/>
        <v>January-1940</v>
      </c>
      <c r="D18" s="22"/>
      <c r="E18" s="23">
        <f t="shared" si="0"/>
        <v>17.174693226600734</v>
      </c>
      <c r="F18" s="24">
        <v>0.3</v>
      </c>
      <c r="G18" s="1">
        <f t="shared" si="1"/>
        <v>6.08325781114272</v>
      </c>
      <c r="H18" s="25">
        <f t="shared" si="3"/>
        <v>0</v>
      </c>
      <c r="I18" s="25">
        <f t="shared" si="4"/>
        <v>-0.008300000000000085</v>
      </c>
      <c r="J18" s="26" t="b">
        <f t="shared" si="5"/>
        <v>0</v>
      </c>
      <c r="K18" s="26" t="b">
        <f t="shared" si="7"/>
        <v>0</v>
      </c>
      <c r="L18" s="4"/>
      <c r="M18" s="37">
        <v>27453</v>
      </c>
      <c r="O18" s="37">
        <v>1936</v>
      </c>
      <c r="P18" s="37">
        <v>3232.7</v>
      </c>
      <c r="T18" s="37">
        <f t="shared" si="8"/>
        <v>1518</v>
      </c>
      <c r="U18" s="37">
        <f t="shared" si="6"/>
      </c>
      <c r="V18" s="37">
        <f t="shared" si="6"/>
        <v>76</v>
      </c>
      <c r="W18" s="37">
        <f t="shared" si="6"/>
        <v>125.5</v>
      </c>
      <c r="X18" s="37">
        <f t="shared" si="6"/>
      </c>
      <c r="Y18" s="37">
        <f t="shared" si="6"/>
      </c>
      <c r="Z18" s="37">
        <f t="shared" si="6"/>
      </c>
    </row>
    <row r="19" spans="1:26" ht="16.5" customHeight="1">
      <c r="A19" s="58" t="s">
        <v>19</v>
      </c>
      <c r="B19" s="58">
        <v>1940</v>
      </c>
      <c r="C19" s="21" t="str">
        <f t="shared" si="2"/>
        <v>February-1940</v>
      </c>
      <c r="D19" s="22"/>
      <c r="E19" s="23">
        <f t="shared" si="0"/>
        <v>17.318436247454606</v>
      </c>
      <c r="F19" s="24">
        <v>0.3</v>
      </c>
      <c r="G19" s="1">
        <f t="shared" si="1"/>
        <v>6.032766771310237</v>
      </c>
      <c r="H19" s="25">
        <f t="shared" si="3"/>
        <v>0</v>
      </c>
      <c r="I19" s="25">
        <f t="shared" si="4"/>
        <v>-0.008299999999999752</v>
      </c>
      <c r="J19" s="26" t="b">
        <f t="shared" si="5"/>
        <v>0</v>
      </c>
      <c r="K19" s="26" t="b">
        <f t="shared" si="7"/>
        <v>0</v>
      </c>
      <c r="L19" s="4"/>
      <c r="M19" s="37">
        <v>27565</v>
      </c>
      <c r="O19" s="37">
        <v>1945</v>
      </c>
      <c r="P19" s="37">
        <v>3249.9</v>
      </c>
      <c r="T19" s="37">
        <f t="shared" si="8"/>
        <v>1465</v>
      </c>
      <c r="U19" s="37">
        <f t="shared" si="6"/>
      </c>
      <c r="V19" s="37">
        <f t="shared" si="6"/>
        <v>78</v>
      </c>
      <c r="W19" s="37">
        <f t="shared" si="6"/>
        <v>128.9000000000001</v>
      </c>
      <c r="X19" s="37">
        <f t="shared" si="6"/>
      </c>
      <c r="Y19" s="37">
        <f t="shared" si="6"/>
      </c>
      <c r="Z19" s="37">
        <f t="shared" si="6"/>
      </c>
    </row>
    <row r="20" spans="1:26" ht="16.5" customHeight="1">
      <c r="A20" s="58" t="s">
        <v>18</v>
      </c>
      <c r="B20" s="58">
        <v>1940</v>
      </c>
      <c r="C20" s="21" t="str">
        <f t="shared" si="2"/>
        <v>March-1940</v>
      </c>
      <c r="D20" s="22"/>
      <c r="E20" s="23">
        <f t="shared" si="0"/>
        <v>17.463382320716555</v>
      </c>
      <c r="F20" s="24">
        <v>0.3</v>
      </c>
      <c r="G20" s="1">
        <f t="shared" si="1"/>
        <v>5.982694807108361</v>
      </c>
      <c r="H20" s="25">
        <f t="shared" si="3"/>
        <v>0</v>
      </c>
      <c r="I20" s="25">
        <f t="shared" si="4"/>
        <v>-0.008300000000000085</v>
      </c>
      <c r="J20" s="26" t="b">
        <f t="shared" si="5"/>
        <v>0</v>
      </c>
      <c r="K20" s="26" t="b">
        <f t="shared" si="7"/>
        <v>0</v>
      </c>
      <c r="L20" s="4"/>
      <c r="M20" s="37">
        <v>27675</v>
      </c>
      <c r="O20" s="37">
        <v>1993</v>
      </c>
      <c r="P20" s="37">
        <v>3336.9</v>
      </c>
      <c r="T20" s="37">
        <f t="shared" si="8"/>
        <v>1397</v>
      </c>
      <c r="U20" s="37">
        <f t="shared" si="6"/>
      </c>
      <c r="V20" s="37">
        <f t="shared" si="6"/>
        <v>116</v>
      </c>
      <c r="W20" s="37">
        <f t="shared" si="6"/>
        <v>197</v>
      </c>
      <c r="X20" s="37">
        <f t="shared" si="6"/>
      </c>
      <c r="Y20" s="37">
        <f t="shared" si="6"/>
      </c>
      <c r="Z20" s="37">
        <f t="shared" si="6"/>
      </c>
    </row>
    <row r="21" spans="1:26" ht="16.5" customHeight="1">
      <c r="A21" s="58" t="s">
        <v>17</v>
      </c>
      <c r="B21" s="58">
        <v>1940</v>
      </c>
      <c r="C21" s="21" t="str">
        <f t="shared" si="2"/>
        <v>April-1940</v>
      </c>
      <c r="D21" s="22"/>
      <c r="E21" s="23">
        <f t="shared" si="0"/>
        <v>17.60954151529349</v>
      </c>
      <c r="F21" s="24">
        <v>0.3</v>
      </c>
      <c r="G21" s="1">
        <f t="shared" si="1"/>
        <v>5.933038440209361</v>
      </c>
      <c r="H21" s="25">
        <f t="shared" si="3"/>
        <v>0</v>
      </c>
      <c r="I21" s="25">
        <f t="shared" si="4"/>
        <v>-0.008300000000000085</v>
      </c>
      <c r="J21" s="26" t="b">
        <f t="shared" si="5"/>
        <v>0</v>
      </c>
      <c r="K21" s="26" t="b">
        <f t="shared" si="7"/>
        <v>0</v>
      </c>
      <c r="L21" s="4"/>
      <c r="M21" s="37">
        <v>27548</v>
      </c>
      <c r="O21" s="37">
        <v>1965</v>
      </c>
      <c r="P21" s="37">
        <v>3276.9</v>
      </c>
      <c r="T21" s="37">
        <f t="shared" si="8"/>
        <v>1456</v>
      </c>
      <c r="U21" s="37">
        <f t="shared" si="6"/>
      </c>
      <c r="V21" s="37">
        <f t="shared" si="6"/>
        <v>78</v>
      </c>
      <c r="W21" s="37">
        <f t="shared" si="6"/>
        <v>124</v>
      </c>
      <c r="X21" s="37">
        <f t="shared" si="6"/>
      </c>
      <c r="Y21" s="37">
        <f t="shared" si="6"/>
      </c>
      <c r="Z21" s="37">
        <f t="shared" si="6"/>
      </c>
    </row>
    <row r="22" spans="1:26" ht="16.5" customHeight="1">
      <c r="A22" s="58" t="s">
        <v>16</v>
      </c>
      <c r="B22" s="58">
        <v>1940</v>
      </c>
      <c r="C22" s="21" t="str">
        <f t="shared" si="2"/>
        <v>May-1940</v>
      </c>
      <c r="D22" s="22"/>
      <c r="E22" s="23">
        <f t="shared" si="0"/>
        <v>17.75692398436371</v>
      </c>
      <c r="F22" s="24">
        <v>0.3</v>
      </c>
      <c r="G22" s="1">
        <f t="shared" si="1"/>
        <v>5.883794221155624</v>
      </c>
      <c r="H22" s="25">
        <f t="shared" si="3"/>
        <v>0</v>
      </c>
      <c r="I22" s="25">
        <f t="shared" si="4"/>
        <v>-0.008299999999999974</v>
      </c>
      <c r="J22" s="26" t="b">
        <f t="shared" si="5"/>
        <v>0</v>
      </c>
      <c r="K22" s="26" t="b">
        <f t="shared" si="7"/>
        <v>0</v>
      </c>
      <c r="L22" s="4"/>
      <c r="M22" s="37">
        <v>27708</v>
      </c>
      <c r="O22" s="37">
        <v>1979</v>
      </c>
      <c r="P22" s="37">
        <v>3302.8</v>
      </c>
      <c r="T22" s="37">
        <f t="shared" si="8"/>
        <v>1414</v>
      </c>
      <c r="U22" s="37">
        <f t="shared" si="6"/>
      </c>
      <c r="V22" s="37">
        <f t="shared" si="6"/>
        <v>91</v>
      </c>
      <c r="W22" s="37">
        <f t="shared" si="6"/>
        <v>152.10000000000036</v>
      </c>
      <c r="X22" s="37">
        <f t="shared" si="6"/>
      </c>
      <c r="Y22" s="37">
        <f t="shared" si="6"/>
      </c>
      <c r="Z22" s="37">
        <f t="shared" si="6"/>
      </c>
    </row>
    <row r="23" spans="1:26" ht="16.5" customHeight="1">
      <c r="A23" s="58" t="s">
        <v>27</v>
      </c>
      <c r="B23" s="58">
        <v>1940</v>
      </c>
      <c r="C23" s="21" t="str">
        <f t="shared" si="2"/>
        <v>June-1940</v>
      </c>
      <c r="D23" s="22"/>
      <c r="E23" s="23">
        <f t="shared" si="0"/>
        <v>17.90553996608219</v>
      </c>
      <c r="F23" s="24">
        <v>0.3</v>
      </c>
      <c r="G23" s="1">
        <f t="shared" si="1"/>
        <v>5.834958729120032</v>
      </c>
      <c r="H23" s="25">
        <f t="shared" si="3"/>
        <v>0</v>
      </c>
      <c r="I23" s="25">
        <f t="shared" si="4"/>
        <v>-0.008299999999999974</v>
      </c>
      <c r="J23" s="26" t="b">
        <f t="shared" si="5"/>
        <v>0</v>
      </c>
      <c r="K23" s="26" t="b">
        <f t="shared" si="7"/>
        <v>0</v>
      </c>
      <c r="L23" s="4"/>
      <c r="M23" s="37">
        <v>27760</v>
      </c>
      <c r="O23" s="37">
        <v>1995</v>
      </c>
      <c r="P23" s="37">
        <v>3324.3</v>
      </c>
      <c r="T23" s="37">
        <f t="shared" si="8"/>
        <v>1261</v>
      </c>
      <c r="U23" s="37">
        <f t="shared" si="6"/>
      </c>
      <c r="V23" s="37">
        <f t="shared" si="6"/>
        <v>100</v>
      </c>
      <c r="W23" s="37">
        <f t="shared" si="6"/>
        <v>172.10000000000036</v>
      </c>
      <c r="X23" s="37">
        <f t="shared" si="6"/>
      </c>
      <c r="Y23" s="37">
        <f t="shared" si="6"/>
      </c>
      <c r="Z23" s="37">
        <f t="shared" si="6"/>
      </c>
    </row>
    <row r="24" spans="1:26" ht="16.5" customHeight="1">
      <c r="A24" s="58" t="s">
        <v>26</v>
      </c>
      <c r="B24" s="58">
        <v>1940</v>
      </c>
      <c r="C24" s="21" t="str">
        <f t="shared" si="2"/>
        <v>July-1940</v>
      </c>
      <c r="D24" s="22"/>
      <c r="E24" s="23">
        <f t="shared" si="0"/>
        <v>18.05539978429181</v>
      </c>
      <c r="F24" s="24">
        <v>0.3</v>
      </c>
      <c r="G24" s="1">
        <f t="shared" si="1"/>
        <v>5.786528571668336</v>
      </c>
      <c r="H24" s="25">
        <f t="shared" si="3"/>
        <v>0</v>
      </c>
      <c r="I24" s="25">
        <f t="shared" si="4"/>
        <v>-0.008299999999999974</v>
      </c>
      <c r="J24" s="26" t="b">
        <f t="shared" si="5"/>
        <v>0</v>
      </c>
      <c r="K24" s="26" t="b">
        <f t="shared" si="7"/>
        <v>0</v>
      </c>
      <c r="L24" s="4"/>
      <c r="M24" s="37">
        <v>27681</v>
      </c>
      <c r="O24" s="37">
        <v>1988</v>
      </c>
      <c r="P24" s="37">
        <v>3318</v>
      </c>
      <c r="T24" s="37">
        <f t="shared" si="8"/>
        <v>1281</v>
      </c>
      <c r="U24" s="37">
        <f t="shared" si="6"/>
      </c>
      <c r="V24" s="37">
        <f t="shared" si="6"/>
        <v>91</v>
      </c>
      <c r="W24" s="37">
        <f t="shared" si="6"/>
        <v>153</v>
      </c>
      <c r="X24" s="37">
        <f t="shared" si="6"/>
      </c>
      <c r="Y24" s="37">
        <f t="shared" si="6"/>
      </c>
      <c r="Z24" s="37">
        <f t="shared" si="6"/>
      </c>
    </row>
    <row r="25" spans="1:26" ht="16.5" customHeight="1">
      <c r="A25" s="58" t="s">
        <v>25</v>
      </c>
      <c r="B25" s="58">
        <v>1940</v>
      </c>
      <c r="C25" s="21" t="str">
        <f t="shared" si="2"/>
        <v>August-1940</v>
      </c>
      <c r="D25" s="22"/>
      <c r="E25" s="23">
        <f t="shared" si="0"/>
        <v>18.20651384924051</v>
      </c>
      <c r="F25" s="24">
        <v>0.3</v>
      </c>
      <c r="G25" s="1">
        <f t="shared" si="1"/>
        <v>5.738500384523489</v>
      </c>
      <c r="H25" s="25">
        <f t="shared" si="3"/>
        <v>0</v>
      </c>
      <c r="I25" s="25">
        <f t="shared" si="4"/>
        <v>-0.008300000000000085</v>
      </c>
      <c r="J25" s="26" t="b">
        <f t="shared" si="5"/>
        <v>0</v>
      </c>
      <c r="K25" s="26" t="b">
        <f t="shared" si="7"/>
        <v>0</v>
      </c>
      <c r="L25" s="4"/>
      <c r="M25" s="37">
        <v>28070</v>
      </c>
      <c r="O25" s="37">
        <v>2000</v>
      </c>
      <c r="P25" s="37">
        <v>3330.7</v>
      </c>
      <c r="T25" s="37">
        <f t="shared" si="8"/>
        <v>1453</v>
      </c>
      <c r="U25" s="37">
        <f t="shared" si="6"/>
      </c>
      <c r="V25" s="37">
        <f t="shared" si="6"/>
        <v>101</v>
      </c>
      <c r="W25" s="37">
        <f t="shared" si="6"/>
        <v>165.5999999999999</v>
      </c>
      <c r="X25" s="37">
        <f t="shared" si="6"/>
      </c>
      <c r="Y25" s="37">
        <f t="shared" si="6"/>
      </c>
      <c r="Z25" s="37">
        <f t="shared" si="6"/>
      </c>
    </row>
    <row r="26" spans="1:26" ht="16.5" customHeight="1">
      <c r="A26" s="58" t="s">
        <v>24</v>
      </c>
      <c r="B26" s="58">
        <v>1940</v>
      </c>
      <c r="C26" s="21" t="str">
        <f t="shared" si="2"/>
        <v>September-1940</v>
      </c>
      <c r="D26" s="22"/>
      <c r="E26" s="23">
        <f t="shared" si="0"/>
        <v>18.358892658304434</v>
      </c>
      <c r="F26" s="24">
        <v>0.3</v>
      </c>
      <c r="G26" s="1">
        <f t="shared" si="1"/>
        <v>5.690870831331945</v>
      </c>
      <c r="H26" s="25">
        <f t="shared" si="3"/>
        <v>0</v>
      </c>
      <c r="I26" s="25">
        <f t="shared" si="4"/>
        <v>-0.008299999999999752</v>
      </c>
      <c r="J26" s="26" t="b">
        <f t="shared" si="5"/>
        <v>0</v>
      </c>
      <c r="K26" s="26" t="b">
        <f t="shared" si="7"/>
        <v>0</v>
      </c>
      <c r="L26" s="4"/>
      <c r="M26" s="37">
        <v>28498</v>
      </c>
      <c r="O26" s="37">
        <v>2023</v>
      </c>
      <c r="P26" s="37">
        <v>3365.4</v>
      </c>
      <c r="T26" s="37">
        <f t="shared" si="8"/>
        <v>1542</v>
      </c>
      <c r="U26" s="37">
        <f t="shared" si="6"/>
      </c>
      <c r="V26" s="37">
        <f t="shared" si="6"/>
        <v>105</v>
      </c>
      <c r="W26" s="37">
        <f t="shared" si="6"/>
        <v>181.0999999999999</v>
      </c>
      <c r="X26" s="37">
        <f t="shared" si="6"/>
      </c>
      <c r="Y26" s="37">
        <f t="shared" si="6"/>
      </c>
      <c r="Z26" s="37">
        <f t="shared" si="6"/>
      </c>
    </row>
    <row r="27" spans="1:26" ht="16.5" customHeight="1">
      <c r="A27" s="58" t="s">
        <v>23</v>
      </c>
      <c r="B27" s="58">
        <v>1940</v>
      </c>
      <c r="C27" s="21" t="str">
        <f t="shared" si="2"/>
        <v>October-1940</v>
      </c>
      <c r="D27" s="22"/>
      <c r="E27" s="23">
        <f t="shared" si="0"/>
        <v>18.512546796717185</v>
      </c>
      <c r="F27" s="24">
        <v>0.3</v>
      </c>
      <c r="G27" s="1">
        <f t="shared" si="1"/>
        <v>5.643636603431889</v>
      </c>
      <c r="H27" s="25">
        <f t="shared" si="3"/>
        <v>0</v>
      </c>
      <c r="I27" s="25">
        <f t="shared" si="4"/>
        <v>-0.008300000000000085</v>
      </c>
      <c r="J27" s="26" t="b">
        <f t="shared" si="5"/>
        <v>0</v>
      </c>
      <c r="K27" s="26" t="b">
        <f t="shared" si="7"/>
        <v>1</v>
      </c>
      <c r="L27" s="4"/>
      <c r="M27" s="37">
        <v>28912</v>
      </c>
      <c r="O27" s="37">
        <v>2023</v>
      </c>
      <c r="P27" s="37">
        <v>3369.3</v>
      </c>
      <c r="T27" s="37">
        <f t="shared" si="8"/>
        <v>1593</v>
      </c>
      <c r="U27" s="37">
        <f t="shared" si="6"/>
      </c>
      <c r="V27" s="37">
        <f t="shared" si="6"/>
        <v>113</v>
      </c>
      <c r="W27" s="37">
        <f t="shared" si="6"/>
        <v>183.9000000000001</v>
      </c>
      <c r="X27" s="37">
        <f t="shared" si="6"/>
      </c>
      <c r="Y27" s="37">
        <f t="shared" si="6"/>
      </c>
      <c r="Z27" s="37">
        <f t="shared" si="6"/>
      </c>
    </row>
    <row r="28" spans="1:26" ht="16.5" customHeight="1">
      <c r="A28" s="58" t="s">
        <v>22</v>
      </c>
      <c r="B28" s="58">
        <v>1940</v>
      </c>
      <c r="C28" s="21" t="str">
        <f t="shared" si="2"/>
        <v>November-1940</v>
      </c>
      <c r="D28" s="22"/>
      <c r="E28" s="23">
        <f t="shared" si="0"/>
        <v>18.667486938305117</v>
      </c>
      <c r="F28" s="24">
        <v>0.3</v>
      </c>
      <c r="G28" s="1">
        <f t="shared" si="1"/>
        <v>5.5967944196234045</v>
      </c>
      <c r="H28" s="25">
        <f t="shared" si="3"/>
        <v>0</v>
      </c>
      <c r="I28" s="25">
        <f t="shared" si="4"/>
        <v>-0.008299999999999974</v>
      </c>
      <c r="J28" s="26" t="b">
        <f t="shared" si="5"/>
        <v>0</v>
      </c>
      <c r="K28" s="26" t="b">
        <f t="shared" si="7"/>
        <v>0</v>
      </c>
      <c r="L28" s="4"/>
      <c r="M28" s="37">
        <v>29272</v>
      </c>
      <c r="O28" s="37">
        <v>2025</v>
      </c>
      <c r="P28" s="37">
        <v>3379</v>
      </c>
      <c r="T28" s="37">
        <f t="shared" si="8"/>
        <v>1912</v>
      </c>
      <c r="U28" s="37">
        <f t="shared" si="6"/>
      </c>
      <c r="V28" s="37">
        <f t="shared" si="6"/>
        <v>112</v>
      </c>
      <c r="W28" s="37">
        <f t="shared" si="6"/>
        <v>187.69999999999982</v>
      </c>
      <c r="X28" s="37">
        <f t="shared" si="6"/>
      </c>
      <c r="Y28" s="37">
        <f t="shared" si="6"/>
      </c>
      <c r="Z28" s="37">
        <f t="shared" si="6"/>
      </c>
    </row>
    <row r="29" spans="1:26" ht="16.5" customHeight="1">
      <c r="A29" s="58" t="s">
        <v>21</v>
      </c>
      <c r="B29" s="58">
        <v>1940</v>
      </c>
      <c r="C29" s="21" t="str">
        <f t="shared" si="2"/>
        <v>December-1940</v>
      </c>
      <c r="D29" s="22"/>
      <c r="E29" s="23">
        <f t="shared" si="0"/>
        <v>18.823723846228816</v>
      </c>
      <c r="F29" s="24">
        <v>0.3</v>
      </c>
      <c r="G29" s="1">
        <f t="shared" si="1"/>
        <v>5.550341025940531</v>
      </c>
      <c r="H29" s="25">
        <f t="shared" si="3"/>
        <v>0</v>
      </c>
      <c r="I29" s="25">
        <f t="shared" si="4"/>
        <v>-0.008299999999999863</v>
      </c>
      <c r="J29" s="26" t="b">
        <f t="shared" si="5"/>
        <v>0</v>
      </c>
      <c r="K29" s="26" t="b">
        <f t="shared" si="7"/>
        <v>0</v>
      </c>
      <c r="L29" s="4"/>
      <c r="M29" s="37">
        <v>29757</v>
      </c>
      <c r="O29" s="37">
        <v>2056</v>
      </c>
      <c r="P29" s="37">
        <v>3410.3</v>
      </c>
      <c r="T29" s="37">
        <f t="shared" si="8"/>
        <v>2352</v>
      </c>
      <c r="U29" s="37">
        <f t="shared" si="6"/>
      </c>
      <c r="V29" s="37">
        <f t="shared" si="6"/>
        <v>126</v>
      </c>
      <c r="W29" s="37">
        <f t="shared" si="6"/>
        <v>233.10000000000036</v>
      </c>
      <c r="X29" s="37">
        <f t="shared" si="6"/>
      </c>
      <c r="Y29" s="37">
        <f t="shared" si="6"/>
      </c>
      <c r="Z29" s="37">
        <f t="shared" si="6"/>
      </c>
    </row>
    <row r="30" spans="1:26" ht="16.5" customHeight="1">
      <c r="A30" s="58" t="s">
        <v>20</v>
      </c>
      <c r="B30" s="58">
        <v>1941</v>
      </c>
      <c r="C30" s="21" t="str">
        <f t="shared" si="2"/>
        <v>January-1941</v>
      </c>
      <c r="D30" s="22"/>
      <c r="E30" s="23">
        <f t="shared" si="0"/>
        <v>18.98126837373078</v>
      </c>
      <c r="F30" s="24">
        <v>0.3</v>
      </c>
      <c r="G30" s="1">
        <f t="shared" si="1"/>
        <v>5.504273195425224</v>
      </c>
      <c r="H30" s="25">
        <f t="shared" si="3"/>
        <v>0</v>
      </c>
      <c r="I30" s="25">
        <f t="shared" si="4"/>
        <v>-0.008300000000000085</v>
      </c>
      <c r="J30" s="26" t="b">
        <f t="shared" si="5"/>
        <v>0</v>
      </c>
      <c r="K30" s="26" t="b">
        <f t="shared" si="7"/>
        <v>0</v>
      </c>
      <c r="L30" s="4"/>
      <c r="M30" s="37">
        <v>30012</v>
      </c>
      <c r="O30" s="37">
        <v>2045</v>
      </c>
      <c r="P30" s="37">
        <v>3407.8</v>
      </c>
      <c r="T30" s="37">
        <f t="shared" si="8"/>
        <v>2559</v>
      </c>
      <c r="U30" s="37">
        <f t="shared" si="6"/>
      </c>
      <c r="V30" s="37">
        <f t="shared" si="6"/>
        <v>109</v>
      </c>
      <c r="W30" s="37">
        <f t="shared" si="6"/>
        <v>175.10000000000036</v>
      </c>
      <c r="X30" s="37">
        <f t="shared" si="6"/>
      </c>
      <c r="Y30" s="37">
        <f t="shared" si="6"/>
      </c>
      <c r="Z30" s="37">
        <f t="shared" si="6"/>
      </c>
    </row>
    <row r="31" spans="1:26" ht="16.5" customHeight="1">
      <c r="A31" s="58" t="s">
        <v>19</v>
      </c>
      <c r="B31" s="58">
        <v>1941</v>
      </c>
      <c r="C31" s="21" t="str">
        <f t="shared" si="2"/>
        <v>February-1941</v>
      </c>
      <c r="D31" s="22"/>
      <c r="E31" s="23">
        <f t="shared" si="0"/>
        <v>19.14013146488936</v>
      </c>
      <c r="F31" s="24">
        <v>0.3</v>
      </c>
      <c r="G31" s="1">
        <f t="shared" si="1"/>
        <v>5.458587727903196</v>
      </c>
      <c r="H31" s="25">
        <f t="shared" si="3"/>
        <v>0</v>
      </c>
      <c r="I31" s="25">
        <f t="shared" si="4"/>
        <v>-0.008299999999999752</v>
      </c>
      <c r="J31" s="26" t="b">
        <f t="shared" si="5"/>
        <v>0</v>
      </c>
      <c r="K31" s="26" t="b">
        <f t="shared" si="7"/>
        <v>0</v>
      </c>
      <c r="L31" s="4"/>
      <c r="M31" s="37">
        <v>30340</v>
      </c>
      <c r="O31" s="37">
        <v>2061</v>
      </c>
      <c r="P31" s="37">
        <v>3435.8</v>
      </c>
      <c r="T31" s="37">
        <f t="shared" si="8"/>
        <v>2775</v>
      </c>
      <c r="U31" s="37">
        <f aca="true" t="shared" si="9" ref="U31:U94">IF(N19&gt;0,N31-N19,"")</f>
      </c>
      <c r="V31" s="37">
        <f aca="true" t="shared" si="10" ref="V31:V94">IF(O19&gt;0,O31-O19,"")</f>
        <v>116</v>
      </c>
      <c r="W31" s="37">
        <f aca="true" t="shared" si="11" ref="W31:W94">IF(P19&gt;0,P31-P19,"")</f>
        <v>185.9000000000001</v>
      </c>
      <c r="X31" s="37">
        <f aca="true" t="shared" si="12" ref="X31:X94">IF(Q19&gt;0,Q31-Q19,"")</f>
      </c>
      <c r="Y31" s="37">
        <f aca="true" t="shared" si="13" ref="Y31:Z94">IF(R19&gt;0,R31-R19,"")</f>
      </c>
      <c r="Z31" s="37">
        <f t="shared" si="13"/>
      </c>
    </row>
    <row r="32" spans="1:26" ht="16.5" customHeight="1">
      <c r="A32" s="58" t="s">
        <v>18</v>
      </c>
      <c r="B32" s="58">
        <v>1941</v>
      </c>
      <c r="C32" s="21" t="str">
        <f t="shared" si="2"/>
        <v>March-1941</v>
      </c>
      <c r="D32" s="22"/>
      <c r="E32" s="23">
        <f t="shared" si="0"/>
        <v>19.300324155379005</v>
      </c>
      <c r="F32" s="24">
        <v>0.3</v>
      </c>
      <c r="G32" s="1">
        <f t="shared" si="1"/>
        <v>5.413281449761599</v>
      </c>
      <c r="H32" s="25">
        <f t="shared" si="3"/>
        <v>0</v>
      </c>
      <c r="I32" s="25">
        <f t="shared" si="4"/>
        <v>-0.008300000000000085</v>
      </c>
      <c r="J32" s="26" t="b">
        <f t="shared" si="5"/>
        <v>0</v>
      </c>
      <c r="K32" s="26" t="b">
        <f t="shared" si="7"/>
        <v>0</v>
      </c>
      <c r="L32" s="4"/>
      <c r="M32" s="37">
        <v>30559</v>
      </c>
      <c r="O32" s="37">
        <v>2074</v>
      </c>
      <c r="P32" s="37">
        <v>3458</v>
      </c>
      <c r="T32" s="37">
        <f t="shared" si="8"/>
        <v>2884</v>
      </c>
      <c r="U32" s="37">
        <f t="shared" si="9"/>
      </c>
      <c r="V32" s="37">
        <f t="shared" si="10"/>
        <v>81</v>
      </c>
      <c r="W32" s="37">
        <f t="shared" si="11"/>
        <v>121.09999999999991</v>
      </c>
      <c r="X32" s="37">
        <f t="shared" si="12"/>
      </c>
      <c r="Y32" s="37">
        <f t="shared" si="13"/>
      </c>
      <c r="Z32" s="37">
        <f t="shared" si="13"/>
      </c>
    </row>
    <row r="33" spans="1:26" ht="16.5" customHeight="1">
      <c r="A33" s="58" t="s">
        <v>17</v>
      </c>
      <c r="B33" s="58">
        <v>1941</v>
      </c>
      <c r="C33" s="21" t="str">
        <f t="shared" si="2"/>
        <v>April-1941</v>
      </c>
      <c r="D33" s="22"/>
      <c r="E33" s="23">
        <f t="shared" si="0"/>
        <v>19.46185757323687</v>
      </c>
      <c r="F33" s="24">
        <v>0.3</v>
      </c>
      <c r="G33" s="1">
        <f t="shared" si="1"/>
        <v>5.3683512137285785</v>
      </c>
      <c r="H33" s="25">
        <f t="shared" si="3"/>
        <v>0</v>
      </c>
      <c r="I33" s="25">
        <f t="shared" si="4"/>
        <v>-0.008299999999999863</v>
      </c>
      <c r="J33" s="26" t="b">
        <f t="shared" si="5"/>
        <v>0</v>
      </c>
      <c r="K33" s="26" t="b">
        <f t="shared" si="7"/>
        <v>0</v>
      </c>
      <c r="L33" s="4"/>
      <c r="M33" s="37">
        <v>30884</v>
      </c>
      <c r="O33" s="37">
        <v>2138</v>
      </c>
      <c r="P33" s="37">
        <v>3568.1</v>
      </c>
      <c r="T33" s="37">
        <f t="shared" si="8"/>
        <v>3336</v>
      </c>
      <c r="U33" s="37">
        <f t="shared" si="9"/>
      </c>
      <c r="V33" s="37">
        <f t="shared" si="10"/>
        <v>173</v>
      </c>
      <c r="W33" s="37">
        <f t="shared" si="11"/>
        <v>291.1999999999998</v>
      </c>
      <c r="X33" s="37">
        <f t="shared" si="12"/>
      </c>
      <c r="Y33" s="37">
        <f t="shared" si="13"/>
      </c>
      <c r="Z33" s="37">
        <f t="shared" si="13"/>
      </c>
    </row>
    <row r="34" spans="1:26" ht="16.5" customHeight="1">
      <c r="A34" s="58" t="s">
        <v>16</v>
      </c>
      <c r="B34" s="58">
        <v>1941</v>
      </c>
      <c r="C34" s="21" t="str">
        <f t="shared" si="2"/>
        <v>May-1941</v>
      </c>
      <c r="D34" s="22"/>
      <c r="E34" s="23">
        <f t="shared" si="0"/>
        <v>19.624742939635848</v>
      </c>
      <c r="F34" s="24">
        <v>0.3</v>
      </c>
      <c r="G34" s="1">
        <f t="shared" si="1"/>
        <v>5.323793898654632</v>
      </c>
      <c r="H34" s="25">
        <f t="shared" si="3"/>
        <v>0</v>
      </c>
      <c r="I34" s="25">
        <f t="shared" si="4"/>
        <v>-0.008299999999999863</v>
      </c>
      <c r="J34" s="26" t="b">
        <f t="shared" si="5"/>
        <v>0</v>
      </c>
      <c r="K34" s="26" t="b">
        <f t="shared" si="7"/>
        <v>0</v>
      </c>
      <c r="L34" s="4"/>
      <c r="M34" s="37">
        <v>31540</v>
      </c>
      <c r="O34" s="37">
        <v>2110</v>
      </c>
      <c r="P34" s="37">
        <v>3519</v>
      </c>
      <c r="T34" s="37">
        <f t="shared" si="8"/>
        <v>3832</v>
      </c>
      <c r="U34" s="37">
        <f t="shared" si="9"/>
      </c>
      <c r="V34" s="37">
        <f t="shared" si="10"/>
        <v>131</v>
      </c>
      <c r="W34" s="37">
        <f t="shared" si="11"/>
        <v>216.19999999999982</v>
      </c>
      <c r="X34" s="37">
        <f t="shared" si="12"/>
      </c>
      <c r="Y34" s="37">
        <f t="shared" si="13"/>
      </c>
      <c r="Z34" s="37">
        <f t="shared" si="13"/>
      </c>
    </row>
    <row r="35" spans="1:26" ht="16.5" customHeight="1">
      <c r="A35" s="58" t="s">
        <v>27</v>
      </c>
      <c r="B35" s="58">
        <v>1941</v>
      </c>
      <c r="C35" s="21" t="str">
        <f t="shared" si="2"/>
        <v>June-1941</v>
      </c>
      <c r="D35" s="22"/>
      <c r="E35" s="23">
        <f aca="true" t="shared" si="14" ref="E35:E66">E36*0.9917</f>
        <v>19.78899156966406</v>
      </c>
      <c r="F35" s="24">
        <v>0.3</v>
      </c>
      <c r="G35" s="1">
        <f t="shared" si="1"/>
        <v>5.279606409295798</v>
      </c>
      <c r="H35" s="25">
        <f t="shared" si="3"/>
        <v>0</v>
      </c>
      <c r="I35" s="25">
        <f t="shared" si="4"/>
        <v>-0.008299999999999974</v>
      </c>
      <c r="J35" s="26" t="b">
        <f t="shared" si="5"/>
        <v>0</v>
      </c>
      <c r="K35" s="26" t="b">
        <f t="shared" si="7"/>
        <v>0</v>
      </c>
      <c r="L35" s="4"/>
      <c r="M35" s="37">
        <v>31950</v>
      </c>
      <c r="O35" s="37">
        <v>2133</v>
      </c>
      <c r="P35" s="37">
        <v>3559.4</v>
      </c>
      <c r="T35" s="37">
        <f t="shared" si="8"/>
        <v>4190</v>
      </c>
      <c r="U35" s="37">
        <f t="shared" si="9"/>
      </c>
      <c r="V35" s="37">
        <f t="shared" si="10"/>
        <v>138</v>
      </c>
      <c r="W35" s="37">
        <f t="shared" si="11"/>
        <v>235.0999999999999</v>
      </c>
      <c r="X35" s="37">
        <f t="shared" si="12"/>
      </c>
      <c r="Y35" s="37">
        <f t="shared" si="13"/>
      </c>
      <c r="Z35" s="37">
        <f t="shared" si="13"/>
      </c>
    </row>
    <row r="36" spans="1:26" ht="16.5" customHeight="1">
      <c r="A36" s="58" t="s">
        <v>26</v>
      </c>
      <c r="B36" s="58">
        <v>1941</v>
      </c>
      <c r="C36" s="21" t="str">
        <f t="shared" si="2"/>
        <v>July-1941</v>
      </c>
      <c r="D36" s="22"/>
      <c r="E36" s="23">
        <f t="shared" si="14"/>
        <v>19.95461487311088</v>
      </c>
      <c r="F36" s="24">
        <v>0.3</v>
      </c>
      <c r="G36" s="1">
        <f t="shared" si="1"/>
        <v>5.235785676098643</v>
      </c>
      <c r="H36" s="25">
        <f t="shared" si="3"/>
        <v>0</v>
      </c>
      <c r="I36" s="25">
        <f t="shared" si="4"/>
        <v>-0.008300000000000085</v>
      </c>
      <c r="J36" s="26" t="b">
        <f t="shared" si="5"/>
        <v>0</v>
      </c>
      <c r="K36" s="26" t="b">
        <f t="shared" si="7"/>
        <v>0</v>
      </c>
      <c r="L36" s="4"/>
      <c r="M36" s="37">
        <v>32387</v>
      </c>
      <c r="O36" s="37">
        <v>2151</v>
      </c>
      <c r="P36" s="37">
        <v>3592.7</v>
      </c>
      <c r="T36" s="37">
        <f t="shared" si="8"/>
        <v>4706</v>
      </c>
      <c r="U36" s="37">
        <f t="shared" si="9"/>
      </c>
      <c r="V36" s="37">
        <f t="shared" si="10"/>
        <v>163</v>
      </c>
      <c r="W36" s="37">
        <f t="shared" si="11"/>
        <v>274.6999999999998</v>
      </c>
      <c r="X36" s="37">
        <f t="shared" si="12"/>
      </c>
      <c r="Y36" s="37">
        <f t="shared" si="13"/>
      </c>
      <c r="Z36" s="37">
        <f t="shared" si="13"/>
      </c>
    </row>
    <row r="37" spans="1:26" ht="16.5" customHeight="1">
      <c r="A37" s="58" t="s">
        <v>25</v>
      </c>
      <c r="B37" s="58">
        <v>1941</v>
      </c>
      <c r="C37" s="21" t="str">
        <f t="shared" si="2"/>
        <v>August-1941</v>
      </c>
      <c r="D37" s="22"/>
      <c r="E37" s="23">
        <f t="shared" si="14"/>
        <v>20.121624355259534</v>
      </c>
      <c r="F37" s="24">
        <v>0.3</v>
      </c>
      <c r="G37" s="1">
        <f t="shared" si="1"/>
        <v>5.1923286549870244</v>
      </c>
      <c r="H37" s="25">
        <f t="shared" si="3"/>
        <v>0</v>
      </c>
      <c r="I37" s="25">
        <f t="shared" si="4"/>
        <v>-0.008299999999999974</v>
      </c>
      <c r="J37" s="26" t="b">
        <f t="shared" si="5"/>
        <v>0</v>
      </c>
      <c r="K37" s="26" t="b">
        <f t="shared" si="7"/>
        <v>0</v>
      </c>
      <c r="L37" s="4"/>
      <c r="M37" s="37">
        <v>32723</v>
      </c>
      <c r="O37" s="37">
        <v>2172</v>
      </c>
      <c r="P37" s="37">
        <v>3623.3</v>
      </c>
      <c r="T37" s="37">
        <f t="shared" si="8"/>
        <v>4653</v>
      </c>
      <c r="U37" s="37">
        <f t="shared" si="9"/>
      </c>
      <c r="V37" s="37">
        <f t="shared" si="10"/>
        <v>172</v>
      </c>
      <c r="W37" s="37">
        <f t="shared" si="11"/>
        <v>292.60000000000036</v>
      </c>
      <c r="X37" s="37">
        <f t="shared" si="12"/>
      </c>
      <c r="Y37" s="37">
        <f t="shared" si="13"/>
      </c>
      <c r="Z37" s="37">
        <f t="shared" si="13"/>
      </c>
    </row>
    <row r="38" spans="1:26" ht="16.5" customHeight="1">
      <c r="A38" s="58" t="s">
        <v>24</v>
      </c>
      <c r="B38" s="58">
        <v>1941</v>
      </c>
      <c r="C38" s="21" t="str">
        <f t="shared" si="2"/>
        <v>September-1941</v>
      </c>
      <c r="D38" s="22"/>
      <c r="E38" s="23">
        <f t="shared" si="14"/>
        <v>20.29003161768633</v>
      </c>
      <c r="F38" s="24">
        <v>0.3</v>
      </c>
      <c r="G38" s="1">
        <f t="shared" si="1"/>
        <v>5.1492323271506315</v>
      </c>
      <c r="H38" s="25">
        <f t="shared" si="3"/>
        <v>0</v>
      </c>
      <c r="I38" s="25">
        <f t="shared" si="4"/>
        <v>-0.008300000000000085</v>
      </c>
      <c r="J38" s="26" t="b">
        <f t="shared" si="5"/>
        <v>0</v>
      </c>
      <c r="K38" s="26" t="b">
        <f t="shared" si="7"/>
        <v>0</v>
      </c>
      <c r="L38" s="4"/>
      <c r="M38" s="37">
        <v>32944</v>
      </c>
      <c r="O38" s="37">
        <v>2175</v>
      </c>
      <c r="P38" s="37">
        <v>3631.8</v>
      </c>
      <c r="T38" s="37">
        <f t="shared" si="8"/>
        <v>4446</v>
      </c>
      <c r="U38" s="37">
        <f t="shared" si="9"/>
      </c>
      <c r="V38" s="37">
        <f t="shared" si="10"/>
        <v>152</v>
      </c>
      <c r="W38" s="37">
        <f t="shared" si="11"/>
        <v>266.4000000000001</v>
      </c>
      <c r="X38" s="37">
        <f t="shared" si="12"/>
      </c>
      <c r="Y38" s="37">
        <f t="shared" si="13"/>
      </c>
      <c r="Z38" s="37">
        <f t="shared" si="13"/>
      </c>
    </row>
    <row r="39" spans="1:26" ht="16.5" customHeight="1">
      <c r="A39" s="58" t="s">
        <v>23</v>
      </c>
      <c r="B39" s="58">
        <v>1941</v>
      </c>
      <c r="C39" s="21" t="str">
        <f t="shared" si="2"/>
        <v>October-1941</v>
      </c>
      <c r="D39" s="22"/>
      <c r="E39" s="23">
        <f t="shared" si="14"/>
        <v>20.459848359066584</v>
      </c>
      <c r="F39" s="24">
        <v>0.3</v>
      </c>
      <c r="G39" s="1">
        <f t="shared" si="1"/>
        <v>5.106493698835282</v>
      </c>
      <c r="H39" s="25">
        <f t="shared" si="3"/>
        <v>0</v>
      </c>
      <c r="I39" s="25">
        <f t="shared" si="4"/>
        <v>-0.008299999999999974</v>
      </c>
      <c r="J39" s="26" t="b">
        <f t="shared" si="5"/>
        <v>0</v>
      </c>
      <c r="K39" s="26" t="b">
        <f t="shared" si="7"/>
        <v>0</v>
      </c>
      <c r="L39" s="4"/>
      <c r="M39" s="37">
        <v>33041</v>
      </c>
      <c r="O39" s="37">
        <v>2165</v>
      </c>
      <c r="P39" s="37">
        <v>3614.3</v>
      </c>
      <c r="T39" s="37">
        <f t="shared" si="8"/>
        <v>4129</v>
      </c>
      <c r="U39" s="37">
        <f t="shared" si="9"/>
      </c>
      <c r="V39" s="37">
        <f t="shared" si="10"/>
        <v>142</v>
      </c>
      <c r="W39" s="37">
        <f t="shared" si="11"/>
        <v>245</v>
      </c>
      <c r="X39" s="37">
        <f t="shared" si="12"/>
      </c>
      <c r="Y39" s="37">
        <f t="shared" si="13"/>
      </c>
      <c r="Z39" s="37">
        <f t="shared" si="13"/>
      </c>
    </row>
    <row r="40" spans="1:26" ht="16.5" customHeight="1">
      <c r="A40" s="58" t="s">
        <v>22</v>
      </c>
      <c r="B40" s="58">
        <v>1941</v>
      </c>
      <c r="C40" s="21" t="str">
        <f t="shared" si="2"/>
        <v>November-1941</v>
      </c>
      <c r="D40" s="22"/>
      <c r="E40" s="23">
        <f t="shared" si="14"/>
        <v>20.631086375987277</v>
      </c>
      <c r="F40" s="24">
        <v>0.3</v>
      </c>
      <c r="G40" s="1">
        <f t="shared" si="1"/>
        <v>5.064109801134949</v>
      </c>
      <c r="H40" s="25">
        <f t="shared" si="3"/>
        <v>0</v>
      </c>
      <c r="I40" s="25">
        <f t="shared" si="4"/>
        <v>-0.008299999999999974</v>
      </c>
      <c r="J40" s="26" t="b">
        <f t="shared" si="5"/>
        <v>0</v>
      </c>
      <c r="K40" s="26" t="b">
        <f t="shared" si="7"/>
        <v>0</v>
      </c>
      <c r="L40" s="4"/>
      <c r="M40" s="37">
        <v>33075</v>
      </c>
      <c r="O40" s="37">
        <v>2165</v>
      </c>
      <c r="P40" s="37">
        <v>3614.5</v>
      </c>
      <c r="T40" s="37">
        <f t="shared" si="8"/>
        <v>3803</v>
      </c>
      <c r="U40" s="37">
        <f t="shared" si="9"/>
      </c>
      <c r="V40" s="37">
        <f t="shared" si="10"/>
        <v>140</v>
      </c>
      <c r="W40" s="37">
        <f t="shared" si="11"/>
        <v>235.5</v>
      </c>
      <c r="X40" s="37">
        <f t="shared" si="12"/>
      </c>
      <c r="Y40" s="37">
        <f t="shared" si="13"/>
      </c>
      <c r="Z40" s="37">
        <f t="shared" si="13"/>
      </c>
    </row>
    <row r="41" spans="1:26" ht="16.5" customHeight="1">
      <c r="A41" s="58" t="s">
        <v>21</v>
      </c>
      <c r="B41" s="58">
        <v>1941</v>
      </c>
      <c r="C41" s="21" t="str">
        <f t="shared" si="2"/>
        <v>December-1941</v>
      </c>
      <c r="D41" s="22"/>
      <c r="E41" s="23">
        <f t="shared" si="14"/>
        <v>20.80375756376654</v>
      </c>
      <c r="F41" s="24">
        <v>0.3</v>
      </c>
      <c r="G41" s="1">
        <f t="shared" si="1"/>
        <v>5.0220776897855295</v>
      </c>
      <c r="H41" s="25">
        <f t="shared" si="3"/>
        <v>0</v>
      </c>
      <c r="I41" s="25">
        <f t="shared" si="4"/>
        <v>-0.008299999999999863</v>
      </c>
      <c r="J41" s="26" t="b">
        <f t="shared" si="5"/>
        <v>0</v>
      </c>
      <c r="K41" s="26" t="b">
        <f t="shared" si="7"/>
        <v>0</v>
      </c>
      <c r="L41" s="4"/>
      <c r="M41" s="37">
        <v>33133</v>
      </c>
      <c r="O41" s="37">
        <v>2165</v>
      </c>
      <c r="P41" s="37">
        <v>3605.8</v>
      </c>
      <c r="T41" s="37">
        <f t="shared" si="8"/>
        <v>3376</v>
      </c>
      <c r="U41" s="37">
        <f t="shared" si="9"/>
      </c>
      <c r="V41" s="37">
        <f t="shared" si="10"/>
        <v>109</v>
      </c>
      <c r="W41" s="37">
        <f t="shared" si="11"/>
        <v>195.5</v>
      </c>
      <c r="X41" s="37">
        <f t="shared" si="12"/>
      </c>
      <c r="Y41" s="37">
        <f t="shared" si="13"/>
      </c>
      <c r="Z41" s="37">
        <f t="shared" si="13"/>
      </c>
    </row>
    <row r="42" spans="1:26" ht="16.5" customHeight="1">
      <c r="A42" s="58" t="s">
        <v>20</v>
      </c>
      <c r="B42" s="58">
        <v>1942</v>
      </c>
      <c r="C42" s="21" t="str">
        <f t="shared" si="2"/>
        <v>January-1942</v>
      </c>
      <c r="D42" s="22"/>
      <c r="E42" s="23">
        <f t="shared" si="14"/>
        <v>20.97787391727996</v>
      </c>
      <c r="F42" s="24">
        <v>0.3</v>
      </c>
      <c r="G42" s="1">
        <f t="shared" si="1"/>
        <v>4.980394444960309</v>
      </c>
      <c r="H42" s="25">
        <f t="shared" si="3"/>
        <v>0</v>
      </c>
      <c r="I42" s="25">
        <f t="shared" si="4"/>
        <v>-0.008300000000000085</v>
      </c>
      <c r="J42" s="26" t="b">
        <f t="shared" si="5"/>
        <v>0</v>
      </c>
      <c r="K42" s="26" t="b">
        <f t="shared" si="7"/>
        <v>0</v>
      </c>
      <c r="L42" s="4"/>
      <c r="M42" s="37">
        <v>33258</v>
      </c>
      <c r="O42" s="37">
        <v>2161</v>
      </c>
      <c r="P42" s="37">
        <v>3591.8</v>
      </c>
      <c r="T42" s="37">
        <f t="shared" si="8"/>
        <v>3246</v>
      </c>
      <c r="U42" s="37">
        <f t="shared" si="9"/>
      </c>
      <c r="V42" s="37">
        <f t="shared" si="10"/>
        <v>116</v>
      </c>
      <c r="W42" s="37">
        <f t="shared" si="11"/>
        <v>184</v>
      </c>
      <c r="X42" s="37">
        <f t="shared" si="12"/>
      </c>
      <c r="Y42" s="37">
        <f t="shared" si="13"/>
      </c>
      <c r="Z42" s="37">
        <f t="shared" si="13"/>
      </c>
    </row>
    <row r="43" spans="1:26" ht="16.5" customHeight="1">
      <c r="A43" s="58" t="s">
        <v>19</v>
      </c>
      <c r="B43" s="58">
        <v>1942</v>
      </c>
      <c r="C43" s="21" t="str">
        <f t="shared" si="2"/>
        <v>February-1942</v>
      </c>
      <c r="D43" s="22"/>
      <c r="E43" s="23">
        <f t="shared" si="14"/>
        <v>21.153447531793848</v>
      </c>
      <c r="F43" s="24">
        <v>0.3</v>
      </c>
      <c r="G43" s="1">
        <f t="shared" si="1"/>
        <v>4.939057171067139</v>
      </c>
      <c r="H43" s="25">
        <f t="shared" si="3"/>
        <v>0</v>
      </c>
      <c r="I43" s="25">
        <f t="shared" si="4"/>
        <v>-0.008299999999999863</v>
      </c>
      <c r="J43" s="26" t="b">
        <f t="shared" si="5"/>
        <v>0</v>
      </c>
      <c r="K43" s="26" t="b">
        <f t="shared" si="7"/>
        <v>0</v>
      </c>
      <c r="L43" s="4"/>
      <c r="M43" s="37">
        <v>33367</v>
      </c>
      <c r="O43" s="37">
        <v>2154</v>
      </c>
      <c r="P43" s="37">
        <v>3578.7</v>
      </c>
      <c r="T43" s="37">
        <f t="shared" si="8"/>
        <v>3027</v>
      </c>
      <c r="U43" s="37">
        <f t="shared" si="9"/>
      </c>
      <c r="V43" s="37">
        <f t="shared" si="10"/>
        <v>93</v>
      </c>
      <c r="W43" s="37">
        <f t="shared" si="11"/>
        <v>142.89999999999964</v>
      </c>
      <c r="X43" s="37">
        <f t="shared" si="12"/>
      </c>
      <c r="Y43" s="37">
        <f t="shared" si="13"/>
      </c>
      <c r="Z43" s="37">
        <f t="shared" si="13"/>
      </c>
    </row>
    <row r="44" spans="1:26" ht="16.5" customHeight="1">
      <c r="A44" s="58" t="s">
        <v>18</v>
      </c>
      <c r="B44" s="58">
        <v>1942</v>
      </c>
      <c r="C44" s="21" t="str">
        <f t="shared" si="2"/>
        <v>March-1942</v>
      </c>
      <c r="D44" s="22"/>
      <c r="E44" s="23">
        <f t="shared" si="14"/>
        <v>21.330490603805433</v>
      </c>
      <c r="F44" s="24">
        <v>0.3</v>
      </c>
      <c r="G44" s="1">
        <f t="shared" si="1"/>
        <v>4.898062996547282</v>
      </c>
      <c r="H44" s="25">
        <f t="shared" si="3"/>
        <v>0</v>
      </c>
      <c r="I44" s="25">
        <f t="shared" si="4"/>
        <v>-0.008299999999999863</v>
      </c>
      <c r="J44" s="26" t="b">
        <f t="shared" si="5"/>
        <v>0</v>
      </c>
      <c r="K44" s="26" t="b">
        <f t="shared" si="7"/>
        <v>0</v>
      </c>
      <c r="L44" s="4"/>
      <c r="M44" s="37">
        <v>33679</v>
      </c>
      <c r="O44" s="37">
        <v>2149</v>
      </c>
      <c r="P44" s="37">
        <v>3566.3</v>
      </c>
      <c r="T44" s="37">
        <f t="shared" si="8"/>
        <v>3120</v>
      </c>
      <c r="U44" s="37">
        <f t="shared" si="9"/>
      </c>
      <c r="V44" s="37">
        <f t="shared" si="10"/>
        <v>75</v>
      </c>
      <c r="W44" s="37">
        <f t="shared" si="11"/>
        <v>108.30000000000018</v>
      </c>
      <c r="X44" s="37">
        <f t="shared" si="12"/>
      </c>
      <c r="Y44" s="37">
        <f t="shared" si="13"/>
      </c>
      <c r="Z44" s="37">
        <f t="shared" si="13"/>
      </c>
    </row>
    <row r="45" spans="1:26" ht="16.5" customHeight="1">
      <c r="A45" s="58" t="s">
        <v>17</v>
      </c>
      <c r="B45" s="58">
        <v>1942</v>
      </c>
      <c r="C45" s="21" t="str">
        <f t="shared" si="2"/>
        <v>April-1942</v>
      </c>
      <c r="D45" s="22"/>
      <c r="E45" s="23">
        <f t="shared" si="14"/>
        <v>21.50901543189012</v>
      </c>
      <c r="F45" s="24">
        <v>0.3</v>
      </c>
      <c r="G45" s="1">
        <f t="shared" si="1"/>
        <v>4.85740907367594</v>
      </c>
      <c r="H45" s="25">
        <f t="shared" si="3"/>
        <v>0</v>
      </c>
      <c r="I45" s="25">
        <f t="shared" si="4"/>
        <v>-0.008300000000000085</v>
      </c>
      <c r="J45" s="26" t="b">
        <f t="shared" si="5"/>
        <v>0</v>
      </c>
      <c r="K45" s="26" t="b">
        <f t="shared" si="7"/>
        <v>0</v>
      </c>
      <c r="L45" s="4"/>
      <c r="M45" s="37">
        <v>33995</v>
      </c>
      <c r="O45" s="37">
        <v>2141</v>
      </c>
      <c r="P45" s="37">
        <v>3539.7</v>
      </c>
      <c r="T45" s="37">
        <f t="shared" si="8"/>
        <v>3111</v>
      </c>
      <c r="U45" s="37">
        <f t="shared" si="9"/>
      </c>
      <c r="V45" s="37">
        <f t="shared" si="10"/>
        <v>3</v>
      </c>
      <c r="W45" s="37">
        <f t="shared" si="11"/>
        <v>-28.40000000000009</v>
      </c>
      <c r="X45" s="37">
        <f t="shared" si="12"/>
      </c>
      <c r="Y45" s="37">
        <f t="shared" si="13"/>
      </c>
      <c r="Z45" s="37">
        <f t="shared" si="13"/>
      </c>
    </row>
    <row r="46" spans="1:26" ht="16.5" customHeight="1">
      <c r="A46" s="58" t="s">
        <v>16</v>
      </c>
      <c r="B46" s="58">
        <v>1942</v>
      </c>
      <c r="C46" s="21" t="str">
        <f t="shared" si="2"/>
        <v>May-1942</v>
      </c>
      <c r="D46" s="22"/>
      <c r="E46" s="23">
        <f t="shared" si="14"/>
        <v>21.68903441755583</v>
      </c>
      <c r="F46" s="24">
        <v>0.3</v>
      </c>
      <c r="G46" s="1">
        <f t="shared" si="1"/>
        <v>4.81709257836443</v>
      </c>
      <c r="H46" s="25">
        <f t="shared" si="3"/>
        <v>0</v>
      </c>
      <c r="I46" s="25">
        <f t="shared" si="4"/>
        <v>-0.008299999999999863</v>
      </c>
      <c r="J46" s="26" t="b">
        <f t="shared" si="5"/>
        <v>0</v>
      </c>
      <c r="K46" s="26" t="b">
        <f t="shared" si="7"/>
        <v>0</v>
      </c>
      <c r="L46" s="4"/>
      <c r="M46" s="37">
        <v>34341</v>
      </c>
      <c r="O46" s="37">
        <v>2137</v>
      </c>
      <c r="P46" s="37">
        <v>3535.1</v>
      </c>
      <c r="T46" s="37">
        <f t="shared" si="8"/>
        <v>2801</v>
      </c>
      <c r="U46" s="37">
        <f t="shared" si="9"/>
      </c>
      <c r="V46" s="37">
        <f t="shared" si="10"/>
        <v>27</v>
      </c>
      <c r="W46" s="37">
        <f t="shared" si="11"/>
        <v>16.09999999999991</v>
      </c>
      <c r="X46" s="37">
        <f t="shared" si="12"/>
      </c>
      <c r="Y46" s="37">
        <f t="shared" si="13"/>
      </c>
      <c r="Z46" s="37">
        <f t="shared" si="13"/>
      </c>
    </row>
    <row r="47" spans="1:26" ht="16.5" customHeight="1">
      <c r="A47" s="58" t="s">
        <v>27</v>
      </c>
      <c r="B47" s="58">
        <v>1942</v>
      </c>
      <c r="C47" s="21" t="str">
        <f t="shared" si="2"/>
        <v>June-1942</v>
      </c>
      <c r="D47" s="22"/>
      <c r="E47" s="23">
        <f t="shared" si="14"/>
        <v>21.8705600661045</v>
      </c>
      <c r="F47" s="24">
        <v>0.3</v>
      </c>
      <c r="G47" s="1">
        <f t="shared" si="1"/>
        <v>4.777110709964004</v>
      </c>
      <c r="H47" s="25">
        <f t="shared" si="3"/>
        <v>0</v>
      </c>
      <c r="I47" s="25">
        <f t="shared" si="4"/>
        <v>-0.008300000000000085</v>
      </c>
      <c r="J47" s="26" t="b">
        <f t="shared" si="5"/>
        <v>0</v>
      </c>
      <c r="K47" s="26" t="b">
        <f t="shared" si="7"/>
        <v>0</v>
      </c>
      <c r="L47" s="4"/>
      <c r="M47" s="37">
        <v>34518</v>
      </c>
      <c r="O47" s="37">
        <v>2123</v>
      </c>
      <c r="P47" s="37">
        <v>3502.4</v>
      </c>
      <c r="T47" s="37">
        <f t="shared" si="8"/>
        <v>2568</v>
      </c>
      <c r="U47" s="37">
        <f t="shared" si="9"/>
      </c>
      <c r="V47" s="37">
        <f t="shared" si="10"/>
        <v>-10</v>
      </c>
      <c r="W47" s="37">
        <f t="shared" si="11"/>
        <v>-57</v>
      </c>
      <c r="X47" s="37">
        <f t="shared" si="12"/>
      </c>
      <c r="Y47" s="37">
        <f t="shared" si="13"/>
      </c>
      <c r="Z47" s="37">
        <f t="shared" si="13"/>
      </c>
    </row>
    <row r="48" spans="1:26" ht="16.5" customHeight="1">
      <c r="A48" s="58" t="s">
        <v>26</v>
      </c>
      <c r="B48" s="58">
        <v>1942</v>
      </c>
      <c r="C48" s="21" t="str">
        <f t="shared" si="2"/>
        <v>July-1942</v>
      </c>
      <c r="D48" s="22"/>
      <c r="E48" s="23">
        <f t="shared" si="14"/>
        <v>22.053604987500755</v>
      </c>
      <c r="F48" s="24">
        <v>0.3</v>
      </c>
      <c r="G48" s="1">
        <f t="shared" si="1"/>
        <v>4.737460691071304</v>
      </c>
      <c r="H48" s="25">
        <f t="shared" si="3"/>
        <v>0</v>
      </c>
      <c r="I48" s="25">
        <f t="shared" si="4"/>
        <v>-0.008299999999999863</v>
      </c>
      <c r="J48" s="26" t="b">
        <f t="shared" si="5"/>
        <v>0</v>
      </c>
      <c r="K48" s="26" t="b">
        <f t="shared" si="7"/>
        <v>0</v>
      </c>
      <c r="L48" s="4"/>
      <c r="M48" s="37">
        <v>34880</v>
      </c>
      <c r="O48" s="37">
        <v>2118</v>
      </c>
      <c r="P48" s="37">
        <v>3490.1</v>
      </c>
      <c r="T48" s="37">
        <f t="shared" si="8"/>
        <v>2493</v>
      </c>
      <c r="U48" s="37">
        <f t="shared" si="9"/>
      </c>
      <c r="V48" s="37">
        <f t="shared" si="10"/>
        <v>-33</v>
      </c>
      <c r="W48" s="37">
        <f t="shared" si="11"/>
        <v>-102.59999999999991</v>
      </c>
      <c r="X48" s="37">
        <f t="shared" si="12"/>
      </c>
      <c r="Y48" s="37">
        <f t="shared" si="13"/>
      </c>
      <c r="Z48" s="37">
        <f t="shared" si="13"/>
      </c>
    </row>
    <row r="49" spans="1:26" ht="16.5" customHeight="1">
      <c r="A49" s="58" t="s">
        <v>25</v>
      </c>
      <c r="B49" s="58">
        <v>1942</v>
      </c>
      <c r="C49" s="21" t="str">
        <f t="shared" si="2"/>
        <v>August-1942</v>
      </c>
      <c r="D49" s="22"/>
      <c r="E49" s="23">
        <f t="shared" si="14"/>
        <v>22.238181897247912</v>
      </c>
      <c r="F49" s="24">
        <v>0.3</v>
      </c>
      <c r="G49" s="1">
        <f t="shared" si="1"/>
        <v>4.6981397673354115</v>
      </c>
      <c r="H49" s="25">
        <f t="shared" si="3"/>
        <v>0</v>
      </c>
      <c r="I49" s="25">
        <f t="shared" si="4"/>
        <v>-0.008300000000000085</v>
      </c>
      <c r="J49" s="26" t="b">
        <f t="shared" si="5"/>
        <v>0</v>
      </c>
      <c r="K49" s="26" t="b">
        <f t="shared" si="7"/>
        <v>0</v>
      </c>
      <c r="L49" s="4"/>
      <c r="M49" s="37">
        <v>35174</v>
      </c>
      <c r="O49" s="37">
        <v>2124</v>
      </c>
      <c r="P49" s="37">
        <v>3493.8</v>
      </c>
      <c r="T49" s="37">
        <f t="shared" si="8"/>
        <v>2451</v>
      </c>
      <c r="U49" s="37">
        <f t="shared" si="9"/>
      </c>
      <c r="V49" s="37">
        <f t="shared" si="10"/>
        <v>-48</v>
      </c>
      <c r="W49" s="37">
        <f t="shared" si="11"/>
        <v>-129.5</v>
      </c>
      <c r="X49" s="37">
        <f t="shared" si="12"/>
      </c>
      <c r="Y49" s="37">
        <f t="shared" si="13"/>
      </c>
      <c r="Z49" s="37">
        <f t="shared" si="13"/>
      </c>
    </row>
    <row r="50" spans="1:26" ht="16.5" customHeight="1">
      <c r="A50" s="58" t="s">
        <v>24</v>
      </c>
      <c r="B50" s="58">
        <v>1942</v>
      </c>
      <c r="C50" s="21" t="str">
        <f t="shared" si="2"/>
        <v>September-1942</v>
      </c>
      <c r="D50" s="22"/>
      <c r="E50" s="23">
        <f t="shared" si="14"/>
        <v>22.424303617271264</v>
      </c>
      <c r="F50" s="24">
        <v>0.3</v>
      </c>
      <c r="G50" s="1">
        <f t="shared" si="1"/>
        <v>4.659145207266528</v>
      </c>
      <c r="H50" s="25">
        <f t="shared" si="3"/>
        <v>0</v>
      </c>
      <c r="I50" s="25">
        <f t="shared" si="4"/>
        <v>-0.008299999999999863</v>
      </c>
      <c r="J50" s="26" t="b">
        <f t="shared" si="5"/>
        <v>0</v>
      </c>
      <c r="K50" s="26" t="b">
        <f t="shared" si="7"/>
        <v>0</v>
      </c>
      <c r="L50" s="4"/>
      <c r="M50" s="37">
        <v>35389</v>
      </c>
      <c r="O50" s="37">
        <v>2118</v>
      </c>
      <c r="P50" s="37">
        <v>3492.8</v>
      </c>
      <c r="T50" s="37">
        <f t="shared" si="8"/>
        <v>2445</v>
      </c>
      <c r="U50" s="37">
        <f t="shared" si="9"/>
      </c>
      <c r="V50" s="37">
        <f t="shared" si="10"/>
        <v>-57</v>
      </c>
      <c r="W50" s="37">
        <f t="shared" si="11"/>
        <v>-139</v>
      </c>
      <c r="X50" s="37">
        <f t="shared" si="12"/>
      </c>
      <c r="Y50" s="37">
        <f t="shared" si="13"/>
      </c>
      <c r="Z50" s="37">
        <f t="shared" si="13"/>
      </c>
    </row>
    <row r="51" spans="1:26" ht="16.5" customHeight="1">
      <c r="A51" s="58" t="s">
        <v>23</v>
      </c>
      <c r="B51" s="58">
        <v>1942</v>
      </c>
      <c r="C51" s="21" t="str">
        <f t="shared" si="2"/>
        <v>October-1942</v>
      </c>
      <c r="D51" s="22"/>
      <c r="E51" s="23">
        <f t="shared" si="14"/>
        <v>22.611983076808777</v>
      </c>
      <c r="F51" s="24">
        <v>0.3</v>
      </c>
      <c r="G51" s="1">
        <f t="shared" si="1"/>
        <v>4.620474302046216</v>
      </c>
      <c r="H51" s="25">
        <f t="shared" si="3"/>
        <v>0</v>
      </c>
      <c r="I51" s="25">
        <f t="shared" si="4"/>
        <v>-0.008299999999999863</v>
      </c>
      <c r="J51" s="26" t="b">
        <f t="shared" si="5"/>
        <v>0</v>
      </c>
      <c r="K51" s="26" t="b">
        <f t="shared" si="7"/>
        <v>0</v>
      </c>
      <c r="L51" s="4"/>
      <c r="M51" s="37">
        <v>35559</v>
      </c>
      <c r="O51" s="37">
        <v>2132</v>
      </c>
      <c r="P51" s="37">
        <v>3508</v>
      </c>
      <c r="T51" s="37">
        <f t="shared" si="8"/>
        <v>2518</v>
      </c>
      <c r="U51" s="37">
        <f t="shared" si="9"/>
      </c>
      <c r="V51" s="37">
        <f t="shared" si="10"/>
        <v>-33</v>
      </c>
      <c r="W51" s="37">
        <f t="shared" si="11"/>
        <v>-106.30000000000018</v>
      </c>
      <c r="X51" s="37">
        <f t="shared" si="12"/>
      </c>
      <c r="Y51" s="37">
        <f t="shared" si="13"/>
      </c>
      <c r="Z51" s="37">
        <f t="shared" si="13"/>
      </c>
    </row>
    <row r="52" spans="1:26" ht="16.5" customHeight="1">
      <c r="A52" s="58" t="s">
        <v>22</v>
      </c>
      <c r="B52" s="58">
        <v>1942</v>
      </c>
      <c r="C52" s="21" t="str">
        <f t="shared" si="2"/>
        <v>November-1942</v>
      </c>
      <c r="D52" s="22"/>
      <c r="E52" s="23">
        <f t="shared" si="14"/>
        <v>22.801233313309243</v>
      </c>
      <c r="F52" s="24">
        <v>0.3</v>
      </c>
      <c r="G52" s="1">
        <f t="shared" si="1"/>
        <v>4.582124365339232</v>
      </c>
      <c r="H52" s="25">
        <f t="shared" si="3"/>
        <v>0</v>
      </c>
      <c r="I52" s="25">
        <f t="shared" si="4"/>
        <v>-0.008300000000000085</v>
      </c>
      <c r="J52" s="26" t="b">
        <f t="shared" si="5"/>
        <v>0</v>
      </c>
      <c r="K52" s="26" t="b">
        <f t="shared" si="7"/>
        <v>0</v>
      </c>
      <c r="L52" s="4"/>
      <c r="M52" s="37">
        <v>35647</v>
      </c>
      <c r="O52" s="37">
        <v>2126</v>
      </c>
      <c r="P52" s="37">
        <v>3498</v>
      </c>
      <c r="T52" s="37">
        <f t="shared" si="8"/>
        <v>2572</v>
      </c>
      <c r="U52" s="37">
        <f t="shared" si="9"/>
      </c>
      <c r="V52" s="37">
        <f t="shared" si="10"/>
        <v>-39</v>
      </c>
      <c r="W52" s="37">
        <f t="shared" si="11"/>
        <v>-116.5</v>
      </c>
      <c r="X52" s="37">
        <f t="shared" si="12"/>
      </c>
      <c r="Y52" s="37">
        <f t="shared" si="13"/>
      </c>
      <c r="Z52" s="37">
        <f t="shared" si="13"/>
      </c>
    </row>
    <row r="53" spans="1:26" ht="16.5" customHeight="1">
      <c r="A53" s="58" t="s">
        <v>21</v>
      </c>
      <c r="B53" s="58">
        <v>1942</v>
      </c>
      <c r="C53" s="21" t="str">
        <f t="shared" si="2"/>
        <v>December-1942</v>
      </c>
      <c r="D53" s="22"/>
      <c r="E53" s="23">
        <f t="shared" si="14"/>
        <v>22.992067473337947</v>
      </c>
      <c r="F53" s="24">
        <v>0.3</v>
      </c>
      <c r="G53" s="1">
        <f t="shared" si="1"/>
        <v>4.5440927331069165</v>
      </c>
      <c r="H53" s="25">
        <f t="shared" si="3"/>
        <v>0</v>
      </c>
      <c r="I53" s="25">
        <f t="shared" si="4"/>
        <v>-0.008299999999999974</v>
      </c>
      <c r="J53" s="26" t="b">
        <f t="shared" si="5"/>
        <v>0</v>
      </c>
      <c r="K53" s="26" t="b">
        <f t="shared" si="7"/>
        <v>0</v>
      </c>
      <c r="L53" s="4"/>
      <c r="M53" s="37">
        <v>35843</v>
      </c>
      <c r="O53" s="37">
        <v>2118</v>
      </c>
      <c r="P53" s="37">
        <v>3479</v>
      </c>
      <c r="T53" s="37">
        <f t="shared" si="8"/>
        <v>2710</v>
      </c>
      <c r="U53" s="37">
        <f t="shared" si="9"/>
      </c>
      <c r="V53" s="37">
        <f t="shared" si="10"/>
        <v>-47</v>
      </c>
      <c r="W53" s="37">
        <f t="shared" si="11"/>
        <v>-126.80000000000018</v>
      </c>
      <c r="X53" s="37">
        <f t="shared" si="12"/>
      </c>
      <c r="Y53" s="37">
        <f t="shared" si="13"/>
      </c>
      <c r="Z53" s="37">
        <f t="shared" si="13"/>
      </c>
    </row>
    <row r="54" spans="1:26" ht="16.5" customHeight="1">
      <c r="A54" s="58" t="s">
        <v>20</v>
      </c>
      <c r="B54" s="58">
        <v>1943</v>
      </c>
      <c r="C54" s="21" t="str">
        <f t="shared" si="2"/>
        <v>January-1943</v>
      </c>
      <c r="D54" s="22"/>
      <c r="E54" s="23">
        <f t="shared" si="14"/>
        <v>23.184498813489913</v>
      </c>
      <c r="F54" s="24">
        <v>0.3</v>
      </c>
      <c r="G54" s="1">
        <f t="shared" si="1"/>
        <v>4.5063767634221295</v>
      </c>
      <c r="H54" s="25">
        <f t="shared" si="3"/>
        <v>0</v>
      </c>
      <c r="I54" s="25">
        <f t="shared" si="4"/>
        <v>-0.008299999999999974</v>
      </c>
      <c r="J54" s="26" t="b">
        <f t="shared" si="5"/>
        <v>0</v>
      </c>
      <c r="K54" s="26" t="b">
        <f t="shared" si="7"/>
        <v>0</v>
      </c>
      <c r="L54" s="4"/>
      <c r="M54" s="37">
        <v>36040</v>
      </c>
      <c r="O54" s="37">
        <v>2115</v>
      </c>
      <c r="P54" s="37">
        <v>3472.6</v>
      </c>
      <c r="T54" s="37">
        <f t="shared" si="8"/>
        <v>2782</v>
      </c>
      <c r="U54" s="37">
        <f t="shared" si="9"/>
      </c>
      <c r="V54" s="37">
        <f t="shared" si="10"/>
        <v>-46</v>
      </c>
      <c r="W54" s="37">
        <f t="shared" si="11"/>
        <v>-119.20000000000027</v>
      </c>
      <c r="X54" s="37">
        <f t="shared" si="12"/>
      </c>
      <c r="Y54" s="37">
        <f t="shared" si="13"/>
      </c>
      <c r="Z54" s="37">
        <f t="shared" si="13"/>
      </c>
    </row>
    <row r="55" spans="1:26" ht="16.5" customHeight="1">
      <c r="A55" s="58" t="s">
        <v>19</v>
      </c>
      <c r="B55" s="58">
        <v>1943</v>
      </c>
      <c r="C55" s="21" t="str">
        <f t="shared" si="2"/>
        <v>February-1943</v>
      </c>
      <c r="D55" s="22"/>
      <c r="E55" s="23">
        <f t="shared" si="14"/>
        <v>23.378540701310794</v>
      </c>
      <c r="F55" s="24">
        <v>0.3</v>
      </c>
      <c r="G55" s="1">
        <f t="shared" si="1"/>
        <v>4.468973836285726</v>
      </c>
      <c r="H55" s="25">
        <f t="shared" si="3"/>
        <v>0</v>
      </c>
      <c r="I55" s="25">
        <f t="shared" si="4"/>
        <v>-0.008299999999999974</v>
      </c>
      <c r="J55" s="26" t="b">
        <f t="shared" si="5"/>
        <v>0</v>
      </c>
      <c r="K55" s="26" t="b">
        <f t="shared" si="7"/>
        <v>0</v>
      </c>
      <c r="L55" s="4"/>
      <c r="M55" s="37">
        <v>36172</v>
      </c>
      <c r="O55" s="37">
        <v>2113</v>
      </c>
      <c r="P55" s="37">
        <v>3465.5</v>
      </c>
      <c r="T55" s="37">
        <f t="shared" si="8"/>
        <v>2805</v>
      </c>
      <c r="U55" s="37">
        <f t="shared" si="9"/>
      </c>
      <c r="V55" s="37">
        <f t="shared" si="10"/>
        <v>-41</v>
      </c>
      <c r="W55" s="37">
        <f t="shared" si="11"/>
        <v>-113.19999999999982</v>
      </c>
      <c r="X55" s="37">
        <f t="shared" si="12"/>
      </c>
      <c r="Y55" s="37">
        <f t="shared" si="13"/>
      </c>
      <c r="Z55" s="37">
        <f t="shared" si="13"/>
      </c>
    </row>
    <row r="56" spans="1:26" ht="16.5" customHeight="1">
      <c r="A56" s="58" t="s">
        <v>18</v>
      </c>
      <c r="B56" s="58">
        <v>1943</v>
      </c>
      <c r="C56" s="21" t="str">
        <f t="shared" si="2"/>
        <v>March-1943</v>
      </c>
      <c r="D56" s="22"/>
      <c r="E56" s="23">
        <f t="shared" si="14"/>
        <v>23.574206616225464</v>
      </c>
      <c r="F56" s="24">
        <v>0.3</v>
      </c>
      <c r="G56" s="1">
        <f t="shared" si="1"/>
        <v>4.431881353444555</v>
      </c>
      <c r="H56" s="25">
        <f t="shared" si="3"/>
        <v>0</v>
      </c>
      <c r="I56" s="25">
        <f t="shared" si="4"/>
        <v>-0.008299999999999863</v>
      </c>
      <c r="J56" s="26" t="b">
        <f t="shared" si="5"/>
        <v>0</v>
      </c>
      <c r="K56" s="26" t="b">
        <f t="shared" si="7"/>
        <v>0</v>
      </c>
      <c r="L56" s="4"/>
      <c r="M56" s="37">
        <v>36296</v>
      </c>
      <c r="O56" s="37">
        <v>2112</v>
      </c>
      <c r="P56" s="37">
        <v>3465</v>
      </c>
      <c r="T56" s="37">
        <f t="shared" si="8"/>
        <v>2617</v>
      </c>
      <c r="U56" s="37">
        <f t="shared" si="9"/>
      </c>
      <c r="V56" s="37">
        <f t="shared" si="10"/>
        <v>-37</v>
      </c>
      <c r="W56" s="37">
        <f t="shared" si="11"/>
        <v>-101.30000000000018</v>
      </c>
      <c r="X56" s="37">
        <f t="shared" si="12"/>
      </c>
      <c r="Y56" s="37">
        <f t="shared" si="13"/>
      </c>
      <c r="Z56" s="37">
        <f t="shared" si="13"/>
      </c>
    </row>
    <row r="57" spans="1:26" ht="16.5" customHeight="1">
      <c r="A57" s="58" t="s">
        <v>17</v>
      </c>
      <c r="B57" s="58">
        <v>1943</v>
      </c>
      <c r="C57" s="21" t="str">
        <f t="shared" si="2"/>
        <v>April-1943</v>
      </c>
      <c r="D57" s="22"/>
      <c r="E57" s="23">
        <f t="shared" si="14"/>
        <v>23.771510150474402</v>
      </c>
      <c r="F57" s="24">
        <v>0.3</v>
      </c>
      <c r="G57" s="1">
        <f t="shared" si="1"/>
        <v>4.395096738210965</v>
      </c>
      <c r="H57" s="25">
        <f t="shared" si="3"/>
        <v>0</v>
      </c>
      <c r="I57" s="25">
        <f t="shared" si="4"/>
        <v>-0.008300000000000085</v>
      </c>
      <c r="J57" s="26" t="b">
        <f t="shared" si="5"/>
        <v>0</v>
      </c>
      <c r="K57" s="26" t="b">
        <f t="shared" si="7"/>
        <v>0</v>
      </c>
      <c r="L57" s="4"/>
      <c r="M57" s="37">
        <v>36380</v>
      </c>
      <c r="O57" s="37">
        <v>2139</v>
      </c>
      <c r="P57" s="37">
        <v>3503.9</v>
      </c>
      <c r="T57" s="37">
        <f t="shared" si="8"/>
        <v>2385</v>
      </c>
      <c r="U57" s="37">
        <f t="shared" si="9"/>
      </c>
      <c r="V57" s="37">
        <f t="shared" si="10"/>
        <v>-2</v>
      </c>
      <c r="W57" s="37">
        <f t="shared" si="11"/>
        <v>-35.79999999999973</v>
      </c>
      <c r="X57" s="37">
        <f t="shared" si="12"/>
      </c>
      <c r="Y57" s="37">
        <f t="shared" si="13"/>
      </c>
      <c r="Z57" s="37">
        <f t="shared" si="13"/>
      </c>
    </row>
    <row r="58" spans="1:26" ht="16.5" customHeight="1">
      <c r="A58" s="58" t="s">
        <v>16</v>
      </c>
      <c r="B58" s="58">
        <v>1943</v>
      </c>
      <c r="C58" s="21" t="str">
        <f t="shared" si="2"/>
        <v>May-1943</v>
      </c>
      <c r="D58" s="22"/>
      <c r="E58" s="23">
        <f t="shared" si="14"/>
        <v>23.970465010057882</v>
      </c>
      <c r="F58" s="24">
        <v>0.3</v>
      </c>
      <c r="G58" s="1">
        <f t="shared" si="1"/>
        <v>4.358617435283813</v>
      </c>
      <c r="H58" s="25">
        <f t="shared" si="3"/>
        <v>0</v>
      </c>
      <c r="I58" s="25">
        <f t="shared" si="4"/>
        <v>-0.008300000000000196</v>
      </c>
      <c r="J58" s="26" t="b">
        <f t="shared" si="5"/>
        <v>0</v>
      </c>
      <c r="K58" s="26" t="b">
        <f t="shared" si="7"/>
        <v>0</v>
      </c>
      <c r="L58" s="4"/>
      <c r="M58" s="37">
        <v>36315</v>
      </c>
      <c r="O58" s="37">
        <v>2118</v>
      </c>
      <c r="P58" s="37">
        <v>3474.1</v>
      </c>
      <c r="T58" s="37">
        <f t="shared" si="8"/>
        <v>1974</v>
      </c>
      <c r="U58" s="37">
        <f t="shared" si="9"/>
      </c>
      <c r="V58" s="37">
        <f t="shared" si="10"/>
        <v>-19</v>
      </c>
      <c r="W58" s="37">
        <f t="shared" si="11"/>
        <v>-61</v>
      </c>
      <c r="X58" s="37">
        <f t="shared" si="12"/>
      </c>
      <c r="Y58" s="37">
        <f t="shared" si="13"/>
      </c>
      <c r="Z58" s="37">
        <f t="shared" si="13"/>
      </c>
    </row>
    <row r="59" spans="1:26" ht="16.5" customHeight="1">
      <c r="A59" s="58" t="s">
        <v>27</v>
      </c>
      <c r="B59" s="58">
        <v>1943</v>
      </c>
      <c r="C59" s="21" t="str">
        <f t="shared" si="2"/>
        <v>June-1943</v>
      </c>
      <c r="D59" s="22"/>
      <c r="E59" s="23">
        <f t="shared" si="14"/>
        <v>24.171085015688092</v>
      </c>
      <c r="F59" s="24">
        <v>0.3</v>
      </c>
      <c r="G59" s="1">
        <f t="shared" si="1"/>
        <v>4.3224409105709585</v>
      </c>
      <c r="H59" s="25">
        <f t="shared" si="3"/>
        <v>0</v>
      </c>
      <c r="I59" s="25">
        <f t="shared" si="4"/>
        <v>-0.008299999999999752</v>
      </c>
      <c r="J59" s="26" t="b">
        <f t="shared" si="5"/>
        <v>0</v>
      </c>
      <c r="K59" s="26" t="b">
        <f t="shared" si="7"/>
        <v>0</v>
      </c>
      <c r="L59" s="4"/>
      <c r="M59" s="37">
        <v>36457</v>
      </c>
      <c r="O59" s="37">
        <v>2128</v>
      </c>
      <c r="P59" s="37">
        <v>3494.5</v>
      </c>
      <c r="T59" s="37">
        <f t="shared" si="8"/>
        <v>1939</v>
      </c>
      <c r="U59" s="37">
        <f t="shared" si="9"/>
      </c>
      <c r="V59" s="37">
        <f t="shared" si="10"/>
        <v>5</v>
      </c>
      <c r="W59" s="37">
        <f t="shared" si="11"/>
        <v>-7.900000000000091</v>
      </c>
      <c r="X59" s="37">
        <f t="shared" si="12"/>
      </c>
      <c r="Y59" s="37">
        <f t="shared" si="13"/>
      </c>
      <c r="Z59" s="37">
        <f t="shared" si="13"/>
      </c>
    </row>
    <row r="60" spans="1:26" ht="16.5" customHeight="1">
      <c r="A60" s="58" t="s">
        <v>26</v>
      </c>
      <c r="B60" s="58">
        <v>1943</v>
      </c>
      <c r="C60" s="21" t="str">
        <f t="shared" si="2"/>
        <v>July-1943</v>
      </c>
      <c r="D60" s="22"/>
      <c r="E60" s="23">
        <f t="shared" si="14"/>
        <v>24.37338410374921</v>
      </c>
      <c r="F60" s="24">
        <v>0.3</v>
      </c>
      <c r="G60" s="1">
        <f t="shared" si="1"/>
        <v>4.286564651013219</v>
      </c>
      <c r="H60" s="25">
        <f t="shared" si="3"/>
        <v>0</v>
      </c>
      <c r="I60" s="25">
        <f t="shared" si="4"/>
        <v>-0.008300000000000196</v>
      </c>
      <c r="J60" s="26" t="b">
        <f t="shared" si="5"/>
        <v>0</v>
      </c>
      <c r="K60" s="26" t="b">
        <f t="shared" si="7"/>
        <v>0</v>
      </c>
      <c r="L60" s="4"/>
      <c r="M60" s="37">
        <v>36444</v>
      </c>
      <c r="O60" s="37">
        <v>2125</v>
      </c>
      <c r="P60" s="37">
        <v>3489.4</v>
      </c>
      <c r="T60" s="37">
        <f t="shared" si="8"/>
        <v>1564</v>
      </c>
      <c r="U60" s="37">
        <f t="shared" si="9"/>
      </c>
      <c r="V60" s="37">
        <f t="shared" si="10"/>
        <v>7</v>
      </c>
      <c r="W60" s="37">
        <f t="shared" si="11"/>
        <v>-0.6999999999998181</v>
      </c>
      <c r="X60" s="37">
        <f t="shared" si="12"/>
      </c>
      <c r="Y60" s="37">
        <f t="shared" si="13"/>
      </c>
      <c r="Z60" s="37">
        <f t="shared" si="13"/>
      </c>
    </row>
    <row r="61" spans="1:26" ht="16.5" customHeight="1">
      <c r="A61" s="58" t="s">
        <v>25</v>
      </c>
      <c r="B61" s="58">
        <v>1943</v>
      </c>
      <c r="C61" s="21" t="str">
        <f t="shared" si="2"/>
        <v>August-1943</v>
      </c>
      <c r="D61" s="22"/>
      <c r="E61" s="23">
        <f t="shared" si="14"/>
        <v>24.57737632726551</v>
      </c>
      <c r="F61" s="24">
        <v>0.3</v>
      </c>
      <c r="G61" s="1">
        <f t="shared" si="1"/>
        <v>4.25098616440981</v>
      </c>
      <c r="H61" s="25">
        <f t="shared" si="3"/>
        <v>0</v>
      </c>
      <c r="I61" s="25">
        <f t="shared" si="4"/>
        <v>-0.008299999999999641</v>
      </c>
      <c r="J61" s="26" t="b">
        <f t="shared" si="5"/>
        <v>0</v>
      </c>
      <c r="K61" s="26" t="b">
        <f t="shared" si="7"/>
        <v>0</v>
      </c>
      <c r="L61" s="4"/>
      <c r="M61" s="37">
        <v>36395</v>
      </c>
      <c r="O61" s="37">
        <v>2122</v>
      </c>
      <c r="P61" s="37">
        <v>3480.8</v>
      </c>
      <c r="T61" s="37">
        <f t="shared" si="8"/>
        <v>1221</v>
      </c>
      <c r="U61" s="37">
        <f t="shared" si="9"/>
      </c>
      <c r="V61" s="37">
        <f t="shared" si="10"/>
        <v>-2</v>
      </c>
      <c r="W61" s="37">
        <f t="shared" si="11"/>
        <v>-13</v>
      </c>
      <c r="X61" s="37">
        <f t="shared" si="12"/>
      </c>
      <c r="Y61" s="37">
        <f t="shared" si="13"/>
      </c>
      <c r="Z61" s="37">
        <f t="shared" si="13"/>
      </c>
    </row>
    <row r="62" spans="1:26" ht="16.5" customHeight="1">
      <c r="A62" s="58" t="s">
        <v>24</v>
      </c>
      <c r="B62" s="58">
        <v>1943</v>
      </c>
      <c r="C62" s="21" t="str">
        <f t="shared" si="2"/>
        <v>September-1943</v>
      </c>
      <c r="D62" s="22"/>
      <c r="E62" s="23">
        <f t="shared" si="14"/>
        <v>24.783075856877595</v>
      </c>
      <c r="F62" s="24">
        <v>0.3</v>
      </c>
      <c r="G62" s="1">
        <f t="shared" si="1"/>
        <v>4.215702979245209</v>
      </c>
      <c r="H62" s="25">
        <f t="shared" si="3"/>
        <v>0</v>
      </c>
      <c r="I62" s="25">
        <f t="shared" si="4"/>
        <v>-0.008300000000000085</v>
      </c>
      <c r="J62" s="26" t="b">
        <f t="shared" si="5"/>
        <v>0</v>
      </c>
      <c r="K62" s="26" t="b">
        <f t="shared" si="7"/>
        <v>0</v>
      </c>
      <c r="L62" s="4"/>
      <c r="M62" s="37">
        <v>36318</v>
      </c>
      <c r="O62" s="37">
        <v>2115</v>
      </c>
      <c r="P62" s="37">
        <v>3478.1</v>
      </c>
      <c r="T62" s="37">
        <f t="shared" si="8"/>
        <v>929</v>
      </c>
      <c r="U62" s="37">
        <f t="shared" si="9"/>
      </c>
      <c r="V62" s="37">
        <f t="shared" si="10"/>
        <v>-3</v>
      </c>
      <c r="W62" s="37">
        <f t="shared" si="11"/>
        <v>-14.700000000000273</v>
      </c>
      <c r="X62" s="37">
        <f t="shared" si="12"/>
      </c>
      <c r="Y62" s="37">
        <f t="shared" si="13"/>
      </c>
      <c r="Z62" s="37">
        <f t="shared" si="13"/>
      </c>
    </row>
    <row r="63" spans="1:26" ht="16.5" customHeight="1">
      <c r="A63" s="58" t="s">
        <v>23</v>
      </c>
      <c r="B63" s="58">
        <v>1943</v>
      </c>
      <c r="C63" s="21" t="str">
        <f t="shared" si="2"/>
        <v>October-1943</v>
      </c>
      <c r="D63" s="22"/>
      <c r="E63" s="23">
        <f t="shared" si="14"/>
        <v>24.990496981826755</v>
      </c>
      <c r="F63" s="24">
        <v>0.3</v>
      </c>
      <c r="G63" s="1">
        <f t="shared" si="1"/>
        <v>4.180712644517474</v>
      </c>
      <c r="H63" s="25">
        <f t="shared" si="3"/>
        <v>0</v>
      </c>
      <c r="I63" s="25">
        <f t="shared" si="4"/>
        <v>-0.008299999999999974</v>
      </c>
      <c r="J63" s="26" t="b">
        <f t="shared" si="5"/>
        <v>0</v>
      </c>
      <c r="K63" s="26" t="b">
        <f t="shared" si="7"/>
        <v>0</v>
      </c>
      <c r="L63" s="4"/>
      <c r="M63" s="37">
        <v>36505</v>
      </c>
      <c r="O63" s="37">
        <v>2133</v>
      </c>
      <c r="P63" s="37">
        <v>3491.8</v>
      </c>
      <c r="T63" s="37">
        <f t="shared" si="8"/>
        <v>946</v>
      </c>
      <c r="U63" s="37">
        <f t="shared" si="9"/>
      </c>
      <c r="V63" s="37">
        <f t="shared" si="10"/>
        <v>1</v>
      </c>
      <c r="W63" s="37">
        <f t="shared" si="11"/>
        <v>-16.199999999999818</v>
      </c>
      <c r="X63" s="37">
        <f t="shared" si="12"/>
      </c>
      <c r="Y63" s="37">
        <f t="shared" si="13"/>
      </c>
      <c r="Z63" s="37">
        <f t="shared" si="13"/>
      </c>
    </row>
    <row r="64" spans="1:26" ht="16.5" customHeight="1">
      <c r="A64" s="58" t="s">
        <v>22</v>
      </c>
      <c r="B64" s="58">
        <v>1943</v>
      </c>
      <c r="C64" s="21" t="str">
        <f t="shared" si="2"/>
        <v>November-1943</v>
      </c>
      <c r="D64" s="22"/>
      <c r="E64" s="23">
        <f t="shared" si="14"/>
        <v>25.19965411094762</v>
      </c>
      <c r="F64" s="24">
        <v>0.3</v>
      </c>
      <c r="G64" s="1">
        <f t="shared" si="1"/>
        <v>4.146012729567979</v>
      </c>
      <c r="H64" s="25">
        <f t="shared" si="3"/>
        <v>0</v>
      </c>
      <c r="I64" s="25">
        <f t="shared" si="4"/>
        <v>-0.008299999999999863</v>
      </c>
      <c r="J64" s="26" t="b">
        <f t="shared" si="5"/>
        <v>0</v>
      </c>
      <c r="K64" s="26" t="b">
        <f t="shared" si="7"/>
        <v>0</v>
      </c>
      <c r="L64" s="4"/>
      <c r="M64" s="37">
        <v>36641</v>
      </c>
      <c r="O64" s="37">
        <v>2142</v>
      </c>
      <c r="P64" s="37">
        <v>3507.7</v>
      </c>
      <c r="T64" s="37">
        <f t="shared" si="8"/>
        <v>994</v>
      </c>
      <c r="U64" s="37">
        <f t="shared" si="9"/>
      </c>
      <c r="V64" s="37">
        <f t="shared" si="10"/>
        <v>16</v>
      </c>
      <c r="W64" s="37">
        <f t="shared" si="11"/>
        <v>9.699999999999818</v>
      </c>
      <c r="X64" s="37">
        <f t="shared" si="12"/>
      </c>
      <c r="Y64" s="37">
        <f t="shared" si="13"/>
      </c>
      <c r="Z64" s="37">
        <f t="shared" si="13"/>
      </c>
    </row>
    <row r="65" spans="1:26" ht="16.5" customHeight="1">
      <c r="A65" s="58" t="s">
        <v>21</v>
      </c>
      <c r="B65" s="58">
        <v>1943</v>
      </c>
      <c r="C65" s="21" t="str">
        <f t="shared" si="2"/>
        <v>December-1943</v>
      </c>
      <c r="D65" s="22"/>
      <c r="E65" s="23">
        <f t="shared" si="14"/>
        <v>25.410561773669073</v>
      </c>
      <c r="F65" s="24">
        <v>0.3</v>
      </c>
      <c r="G65" s="1">
        <f t="shared" si="1"/>
        <v>4.111600823912565</v>
      </c>
      <c r="H65" s="25">
        <f t="shared" si="3"/>
        <v>0</v>
      </c>
      <c r="I65" s="25">
        <f t="shared" si="4"/>
        <v>-0.008299999999999974</v>
      </c>
      <c r="J65" s="26" t="b">
        <f t="shared" si="5"/>
        <v>0</v>
      </c>
      <c r="K65" s="26" t="b">
        <f t="shared" si="7"/>
        <v>0</v>
      </c>
      <c r="L65" s="4"/>
      <c r="M65" s="37">
        <v>36475</v>
      </c>
      <c r="O65" s="37">
        <v>2112</v>
      </c>
      <c r="P65" s="37">
        <v>3448.3</v>
      </c>
      <c r="T65" s="37">
        <f t="shared" si="8"/>
        <v>632</v>
      </c>
      <c r="U65" s="37">
        <f t="shared" si="9"/>
      </c>
      <c r="V65" s="37">
        <f t="shared" si="10"/>
        <v>-6</v>
      </c>
      <c r="W65" s="37">
        <f t="shared" si="11"/>
        <v>-30.699999999999818</v>
      </c>
      <c r="X65" s="37">
        <f t="shared" si="12"/>
      </c>
      <c r="Y65" s="37">
        <f t="shared" si="13"/>
      </c>
      <c r="Z65" s="37">
        <f t="shared" si="13"/>
      </c>
    </row>
    <row r="66" spans="1:26" ht="16.5" customHeight="1">
      <c r="A66" s="58" t="s">
        <v>20</v>
      </c>
      <c r="B66" s="58">
        <v>1944</v>
      </c>
      <c r="C66" s="21" t="str">
        <f t="shared" si="2"/>
        <v>January-1944</v>
      </c>
      <c r="D66" s="22"/>
      <c r="E66" s="23">
        <f t="shared" si="14"/>
        <v>25.623234621023567</v>
      </c>
      <c r="F66" s="24">
        <v>0.3</v>
      </c>
      <c r="G66" s="1">
        <f t="shared" si="1"/>
        <v>4.077474537074091</v>
      </c>
      <c r="H66" s="25">
        <f t="shared" si="3"/>
        <v>0</v>
      </c>
      <c r="I66" s="25">
        <f t="shared" si="4"/>
        <v>-0.008299999999999974</v>
      </c>
      <c r="J66" s="26" t="b">
        <f t="shared" si="5"/>
        <v>0</v>
      </c>
      <c r="K66" s="26" t="b">
        <f t="shared" si="7"/>
        <v>0</v>
      </c>
      <c r="L66" s="4"/>
      <c r="M66" s="37">
        <v>36493</v>
      </c>
      <c r="O66" s="37">
        <v>2139</v>
      </c>
      <c r="P66" s="37">
        <v>3506.4</v>
      </c>
      <c r="T66" s="37">
        <f t="shared" si="8"/>
        <v>453</v>
      </c>
      <c r="U66" s="37">
        <f t="shared" si="9"/>
      </c>
      <c r="V66" s="37">
        <f t="shared" si="10"/>
        <v>24</v>
      </c>
      <c r="W66" s="37">
        <f t="shared" si="11"/>
        <v>33.80000000000018</v>
      </c>
      <c r="X66" s="37">
        <f t="shared" si="12"/>
      </c>
      <c r="Y66" s="37">
        <f t="shared" si="13"/>
      </c>
      <c r="Z66" s="37">
        <f t="shared" si="13"/>
      </c>
    </row>
    <row r="67" spans="1:26" ht="16.5" customHeight="1">
      <c r="A67" s="58" t="s">
        <v>19</v>
      </c>
      <c r="B67" s="58">
        <v>1944</v>
      </c>
      <c r="C67" s="21" t="str">
        <f t="shared" si="2"/>
        <v>February-1944</v>
      </c>
      <c r="D67" s="22"/>
      <c r="E67" s="23">
        <f aca="true" t="shared" si="15" ref="E67:E101">E68*0.9917</f>
        <v>25.837687426664885</v>
      </c>
      <c r="F67" s="24">
        <v>0.3</v>
      </c>
      <c r="G67" s="1">
        <f aca="true" t="shared" si="16" ref="G67:G130">F67/(E67/$E$922)</f>
        <v>4.043631498416375</v>
      </c>
      <c r="H67" s="25">
        <f t="shared" si="3"/>
        <v>0</v>
      </c>
      <c r="I67" s="25">
        <f t="shared" si="4"/>
        <v>-0.008300000000000085</v>
      </c>
      <c r="J67" s="26" t="b">
        <f t="shared" si="5"/>
        <v>0</v>
      </c>
      <c r="K67" s="26" t="b">
        <f t="shared" si="7"/>
        <v>0</v>
      </c>
      <c r="L67" s="4"/>
      <c r="M67" s="37">
        <v>36415</v>
      </c>
      <c r="O67" s="37">
        <v>2142</v>
      </c>
      <c r="P67" s="37">
        <v>3506.5</v>
      </c>
      <c r="T67" s="37">
        <f t="shared" si="8"/>
        <v>243</v>
      </c>
      <c r="U67" s="37">
        <f t="shared" si="9"/>
      </c>
      <c r="V67" s="37">
        <f t="shared" si="10"/>
        <v>29</v>
      </c>
      <c r="W67" s="37">
        <f t="shared" si="11"/>
        <v>41</v>
      </c>
      <c r="X67" s="37">
        <f t="shared" si="12"/>
      </c>
      <c r="Y67" s="37">
        <f t="shared" si="13"/>
      </c>
      <c r="Z67" s="37">
        <f t="shared" si="13"/>
      </c>
    </row>
    <row r="68" spans="1:26" ht="16.5" customHeight="1">
      <c r="A68" s="58" t="s">
        <v>18</v>
      </c>
      <c r="B68" s="58">
        <v>1944</v>
      </c>
      <c r="C68" s="21" t="str">
        <f aca="true" t="shared" si="17" ref="C68:C131">CONCATENATE(A68,"-",B68)</f>
        <v>March-1944</v>
      </c>
      <c r="D68" s="22"/>
      <c r="E68" s="23">
        <f t="shared" si="15"/>
        <v>26.05393508789441</v>
      </c>
      <c r="F68" s="24">
        <v>0.3</v>
      </c>
      <c r="G68" s="1">
        <f t="shared" si="16"/>
        <v>4.010069356979519</v>
      </c>
      <c r="H68" s="25">
        <f aca="true" t="shared" si="18" ref="H68:H131">F68/F67-1</f>
        <v>0</v>
      </c>
      <c r="I68" s="25">
        <f aca="true" t="shared" si="19" ref="I68:I131">G68/G67-1</f>
        <v>-0.008299999999999974</v>
      </c>
      <c r="J68" s="26" t="b">
        <f aca="true" t="shared" si="20" ref="J68:J131">IF(H68&gt;0,TRUE,FALSE)</f>
        <v>0</v>
      </c>
      <c r="K68" s="26" t="b">
        <f t="shared" si="7"/>
        <v>0</v>
      </c>
      <c r="L68" s="4"/>
      <c r="M68" s="37">
        <v>36179</v>
      </c>
      <c r="O68" s="37">
        <v>2138</v>
      </c>
      <c r="P68" s="37">
        <v>3507.4</v>
      </c>
      <c r="T68" s="37">
        <f t="shared" si="8"/>
        <v>-117</v>
      </c>
      <c r="U68" s="37">
        <f t="shared" si="9"/>
      </c>
      <c r="V68" s="37">
        <f t="shared" si="10"/>
        <v>26</v>
      </c>
      <c r="W68" s="37">
        <f t="shared" si="11"/>
        <v>42.40000000000009</v>
      </c>
      <c r="X68" s="37">
        <f t="shared" si="12"/>
      </c>
      <c r="Y68" s="37">
        <f t="shared" si="13"/>
      </c>
      <c r="Z68" s="37">
        <f t="shared" si="13"/>
      </c>
    </row>
    <row r="69" spans="1:26" ht="16.5" customHeight="1">
      <c r="A69" s="58" t="s">
        <v>17</v>
      </c>
      <c r="B69" s="58">
        <v>1944</v>
      </c>
      <c r="C69" s="21" t="str">
        <f t="shared" si="17"/>
        <v>April-1944</v>
      </c>
      <c r="D69" s="22"/>
      <c r="E69" s="23">
        <f t="shared" si="15"/>
        <v>26.271992626695987</v>
      </c>
      <c r="F69" s="24">
        <v>0.3</v>
      </c>
      <c r="G69" s="1">
        <f t="shared" si="16"/>
        <v>3.9767857813165897</v>
      </c>
      <c r="H69" s="25">
        <f t="shared" si="18"/>
        <v>0</v>
      </c>
      <c r="I69" s="25">
        <f t="shared" si="19"/>
        <v>-0.008299999999999974</v>
      </c>
      <c r="J69" s="26" t="b">
        <f t="shared" si="20"/>
        <v>0</v>
      </c>
      <c r="K69" s="26" t="b">
        <f t="shared" si="7"/>
        <v>0</v>
      </c>
      <c r="L69" s="4"/>
      <c r="M69" s="37">
        <v>35951</v>
      </c>
      <c r="O69" s="37">
        <v>2138</v>
      </c>
      <c r="P69" s="37">
        <v>3496.4</v>
      </c>
      <c r="T69" s="37">
        <f t="shared" si="8"/>
        <v>-429</v>
      </c>
      <c r="U69" s="37">
        <f t="shared" si="9"/>
      </c>
      <c r="V69" s="37">
        <f t="shared" si="10"/>
        <v>-1</v>
      </c>
      <c r="W69" s="37">
        <f t="shared" si="11"/>
        <v>-7.5</v>
      </c>
      <c r="X69" s="37">
        <f t="shared" si="12"/>
      </c>
      <c r="Y69" s="37">
        <f t="shared" si="13"/>
      </c>
      <c r="Z69" s="37">
        <f t="shared" si="13"/>
      </c>
    </row>
    <row r="70" spans="1:26" ht="16.5" customHeight="1">
      <c r="A70" s="58" t="s">
        <v>16</v>
      </c>
      <c r="B70" s="58">
        <v>1944</v>
      </c>
      <c r="C70" s="21" t="str">
        <f t="shared" si="17"/>
        <v>May-1944</v>
      </c>
      <c r="D70" s="22"/>
      <c r="E70" s="23">
        <f t="shared" si="15"/>
        <v>26.491875190779457</v>
      </c>
      <c r="F70" s="24">
        <v>0.3</v>
      </c>
      <c r="G70" s="1">
        <f t="shared" si="16"/>
        <v>3.943778459331662</v>
      </c>
      <c r="H70" s="25">
        <f t="shared" si="18"/>
        <v>0</v>
      </c>
      <c r="I70" s="25">
        <f t="shared" si="19"/>
        <v>-0.008299999999999974</v>
      </c>
      <c r="J70" s="26" t="b">
        <f t="shared" si="20"/>
        <v>0</v>
      </c>
      <c r="K70" s="26" t="b">
        <f t="shared" si="7"/>
        <v>0</v>
      </c>
      <c r="L70" s="4"/>
      <c r="M70" s="37">
        <v>35864</v>
      </c>
      <c r="O70" s="37">
        <v>2135</v>
      </c>
      <c r="P70" s="37">
        <v>3504.5</v>
      </c>
      <c r="T70" s="37">
        <f t="shared" si="8"/>
        <v>-451</v>
      </c>
      <c r="U70" s="37">
        <f t="shared" si="9"/>
      </c>
      <c r="V70" s="37">
        <f t="shared" si="10"/>
        <v>17</v>
      </c>
      <c r="W70" s="37">
        <f t="shared" si="11"/>
        <v>30.40000000000009</v>
      </c>
      <c r="X70" s="37">
        <f t="shared" si="12"/>
      </c>
      <c r="Y70" s="37">
        <f t="shared" si="13"/>
      </c>
      <c r="Z70" s="37">
        <f t="shared" si="13"/>
      </c>
    </row>
    <row r="71" spans="1:26" ht="16.5" customHeight="1">
      <c r="A71" s="58" t="s">
        <v>27</v>
      </c>
      <c r="B71" s="58">
        <v>1944</v>
      </c>
      <c r="C71" s="21" t="str">
        <f t="shared" si="17"/>
        <v>June-1944</v>
      </c>
      <c r="D71" s="22"/>
      <c r="E71" s="23">
        <f t="shared" si="15"/>
        <v>26.713598054632907</v>
      </c>
      <c r="F71" s="24">
        <v>0.3</v>
      </c>
      <c r="G71" s="1">
        <f t="shared" si="16"/>
        <v>3.9110450981192093</v>
      </c>
      <c r="H71" s="25">
        <f t="shared" si="18"/>
        <v>0</v>
      </c>
      <c r="I71" s="25">
        <f t="shared" si="19"/>
        <v>-0.008299999999999974</v>
      </c>
      <c r="J71" s="26" t="b">
        <f t="shared" si="20"/>
        <v>0</v>
      </c>
      <c r="K71" s="26" t="b">
        <f t="shared" si="7"/>
        <v>0</v>
      </c>
      <c r="L71" s="4"/>
      <c r="M71" s="37">
        <v>35800</v>
      </c>
      <c r="O71" s="37">
        <v>2136</v>
      </c>
      <c r="P71" s="37">
        <v>3507.6</v>
      </c>
      <c r="T71" s="37">
        <f t="shared" si="8"/>
        <v>-657</v>
      </c>
      <c r="U71" s="37">
        <f t="shared" si="9"/>
      </c>
      <c r="V71" s="37">
        <f t="shared" si="10"/>
        <v>8</v>
      </c>
      <c r="W71" s="37">
        <f t="shared" si="11"/>
        <v>13.099999999999909</v>
      </c>
      <c r="X71" s="37">
        <f t="shared" si="12"/>
      </c>
      <c r="Y71" s="37">
        <f t="shared" si="13"/>
      </c>
      <c r="Z71" s="37">
        <f t="shared" si="13"/>
      </c>
    </row>
    <row r="72" spans="1:26" ht="16.5" customHeight="1">
      <c r="A72" s="58" t="s">
        <v>26</v>
      </c>
      <c r="B72" s="58">
        <v>1944</v>
      </c>
      <c r="C72" s="21" t="str">
        <f t="shared" si="17"/>
        <v>July-1944</v>
      </c>
      <c r="D72" s="22"/>
      <c r="E72" s="23">
        <f t="shared" si="15"/>
        <v>26.937176620583752</v>
      </c>
      <c r="F72" s="24">
        <v>0.3</v>
      </c>
      <c r="G72" s="1">
        <f t="shared" si="16"/>
        <v>3.87858342380482</v>
      </c>
      <c r="H72" s="25">
        <f t="shared" si="18"/>
        <v>0</v>
      </c>
      <c r="I72" s="25">
        <f t="shared" si="19"/>
        <v>-0.008299999999999974</v>
      </c>
      <c r="J72" s="26" t="b">
        <f t="shared" si="20"/>
        <v>0</v>
      </c>
      <c r="K72" s="26" t="b">
        <f t="shared" si="7"/>
        <v>0</v>
      </c>
      <c r="L72" s="4"/>
      <c r="M72" s="37">
        <v>35715</v>
      </c>
      <c r="O72" s="37">
        <v>2145</v>
      </c>
      <c r="P72" s="37">
        <v>3527.4</v>
      </c>
      <c r="T72" s="37">
        <f t="shared" si="8"/>
        <v>-729</v>
      </c>
      <c r="U72" s="37">
        <f t="shared" si="9"/>
      </c>
      <c r="V72" s="37">
        <f t="shared" si="10"/>
        <v>20</v>
      </c>
      <c r="W72" s="37">
        <f t="shared" si="11"/>
        <v>38</v>
      </c>
      <c r="X72" s="37">
        <f t="shared" si="12"/>
      </c>
      <c r="Y72" s="37">
        <f t="shared" si="13"/>
      </c>
      <c r="Z72" s="37">
        <f t="shared" si="13"/>
      </c>
    </row>
    <row r="73" spans="1:26" ht="16.5" customHeight="1">
      <c r="A73" s="58" t="s">
        <v>25</v>
      </c>
      <c r="B73" s="58">
        <v>1944</v>
      </c>
      <c r="C73" s="21" t="str">
        <f t="shared" si="17"/>
        <v>August-1944</v>
      </c>
      <c r="D73" s="22"/>
      <c r="E73" s="23">
        <f t="shared" si="15"/>
        <v>27.162626419868662</v>
      </c>
      <c r="F73" s="24">
        <v>0.3</v>
      </c>
      <c r="G73" s="1">
        <f t="shared" si="16"/>
        <v>3.8463911813872405</v>
      </c>
      <c r="H73" s="25">
        <f t="shared" si="18"/>
        <v>0</v>
      </c>
      <c r="I73" s="25">
        <f t="shared" si="19"/>
        <v>-0.008299999999999863</v>
      </c>
      <c r="J73" s="26" t="b">
        <f t="shared" si="20"/>
        <v>0</v>
      </c>
      <c r="K73" s="26" t="b">
        <f t="shared" si="7"/>
        <v>0</v>
      </c>
      <c r="L73" s="4"/>
      <c r="M73" s="37">
        <v>35646</v>
      </c>
      <c r="O73" s="37">
        <v>2149</v>
      </c>
      <c r="P73" s="37">
        <v>3532.4</v>
      </c>
      <c r="T73" s="37">
        <f t="shared" si="8"/>
        <v>-749</v>
      </c>
      <c r="U73" s="37">
        <f t="shared" si="9"/>
      </c>
      <c r="V73" s="37">
        <f t="shared" si="10"/>
        <v>27</v>
      </c>
      <c r="W73" s="37">
        <f t="shared" si="11"/>
        <v>51.59999999999991</v>
      </c>
      <c r="X73" s="37">
        <f t="shared" si="12"/>
      </c>
      <c r="Y73" s="37">
        <f t="shared" si="13"/>
      </c>
      <c r="Z73" s="37">
        <f t="shared" si="13"/>
      </c>
    </row>
    <row r="74" spans="1:26" ht="16.5" customHeight="1">
      <c r="A74" s="58" t="s">
        <v>24</v>
      </c>
      <c r="B74" s="58">
        <v>1944</v>
      </c>
      <c r="C74" s="21" t="str">
        <f t="shared" si="17"/>
        <v>September-1944</v>
      </c>
      <c r="D74" s="22"/>
      <c r="E74" s="23">
        <f t="shared" si="15"/>
        <v>27.389963113712476</v>
      </c>
      <c r="F74" s="24">
        <v>0.3</v>
      </c>
      <c r="G74" s="1">
        <f t="shared" si="16"/>
        <v>3.814466134581726</v>
      </c>
      <c r="H74" s="25">
        <f t="shared" si="18"/>
        <v>0</v>
      </c>
      <c r="I74" s="25">
        <f t="shared" si="19"/>
        <v>-0.008300000000000085</v>
      </c>
      <c r="J74" s="26" t="b">
        <f t="shared" si="20"/>
        <v>0</v>
      </c>
      <c r="K74" s="26" t="b">
        <f t="shared" si="7"/>
        <v>0</v>
      </c>
      <c r="L74" s="4"/>
      <c r="M74" s="37">
        <v>35456</v>
      </c>
      <c r="O74" s="37">
        <v>2139</v>
      </c>
      <c r="P74" s="37">
        <v>3528.9</v>
      </c>
      <c r="T74" s="37">
        <f t="shared" si="8"/>
        <v>-862</v>
      </c>
      <c r="U74" s="37">
        <f t="shared" si="9"/>
      </c>
      <c r="V74" s="37">
        <f t="shared" si="10"/>
        <v>24</v>
      </c>
      <c r="W74" s="37">
        <f t="shared" si="11"/>
        <v>50.80000000000018</v>
      </c>
      <c r="X74" s="37">
        <f t="shared" si="12"/>
      </c>
      <c r="Y74" s="37">
        <f t="shared" si="13"/>
      </c>
      <c r="Z74" s="37">
        <f t="shared" si="13"/>
      </c>
    </row>
    <row r="75" spans="1:26" ht="16.5" customHeight="1">
      <c r="A75" s="58" t="s">
        <v>23</v>
      </c>
      <c r="B75" s="58">
        <v>1944</v>
      </c>
      <c r="C75" s="21" t="str">
        <f t="shared" si="17"/>
        <v>October-1944</v>
      </c>
      <c r="D75" s="22"/>
      <c r="E75" s="23">
        <f t="shared" si="15"/>
        <v>27.61920249441613</v>
      </c>
      <c r="F75" s="24">
        <v>0.3</v>
      </c>
      <c r="G75" s="1">
        <f t="shared" si="16"/>
        <v>3.782806065664698</v>
      </c>
      <c r="H75" s="25">
        <f t="shared" si="18"/>
        <v>0</v>
      </c>
      <c r="I75" s="25">
        <f t="shared" si="19"/>
        <v>-0.008299999999999974</v>
      </c>
      <c r="J75" s="26" t="b">
        <f t="shared" si="20"/>
        <v>0</v>
      </c>
      <c r="K75" s="26" t="b">
        <f t="shared" si="7"/>
        <v>0</v>
      </c>
      <c r="L75" s="4"/>
      <c r="M75" s="37">
        <v>35486</v>
      </c>
      <c r="O75" s="37">
        <v>2154</v>
      </c>
      <c r="P75" s="37">
        <v>3540</v>
      </c>
      <c r="T75" s="37">
        <f t="shared" si="8"/>
        <v>-1019</v>
      </c>
      <c r="U75" s="37">
        <f t="shared" si="9"/>
      </c>
      <c r="V75" s="37">
        <f t="shared" si="10"/>
        <v>21</v>
      </c>
      <c r="W75" s="37">
        <f t="shared" si="11"/>
        <v>48.19999999999982</v>
      </c>
      <c r="X75" s="37">
        <f t="shared" si="12"/>
      </c>
      <c r="Y75" s="37">
        <f t="shared" si="13"/>
      </c>
      <c r="Z75" s="37">
        <f t="shared" si="13"/>
      </c>
    </row>
    <row r="76" spans="1:26" ht="16.5" customHeight="1">
      <c r="A76" s="58" t="s">
        <v>22</v>
      </c>
      <c r="B76" s="58">
        <v>1944</v>
      </c>
      <c r="C76" s="21" t="str">
        <f t="shared" si="17"/>
        <v>November-1944</v>
      </c>
      <c r="D76" s="22"/>
      <c r="E76" s="23">
        <f t="shared" si="15"/>
        <v>27.850360486453695</v>
      </c>
      <c r="F76" s="24">
        <v>0.3</v>
      </c>
      <c r="G76" s="1">
        <f t="shared" si="16"/>
        <v>3.751408775319681</v>
      </c>
      <c r="H76" s="25">
        <f t="shared" si="18"/>
        <v>0</v>
      </c>
      <c r="I76" s="25">
        <f t="shared" si="19"/>
        <v>-0.008299999999999974</v>
      </c>
      <c r="J76" s="26" t="b">
        <f t="shared" si="20"/>
        <v>0</v>
      </c>
      <c r="K76" s="26" t="b">
        <f t="shared" si="7"/>
        <v>0</v>
      </c>
      <c r="L76" s="4"/>
      <c r="M76" s="37">
        <v>35449</v>
      </c>
      <c r="O76" s="37">
        <v>2159</v>
      </c>
      <c r="P76" s="37">
        <v>3544</v>
      </c>
      <c r="T76" s="37">
        <f t="shared" si="8"/>
        <v>-1192</v>
      </c>
      <c r="U76" s="37">
        <f t="shared" si="9"/>
      </c>
      <c r="V76" s="37">
        <f t="shared" si="10"/>
        <v>17</v>
      </c>
      <c r="W76" s="37">
        <f t="shared" si="11"/>
        <v>36.30000000000018</v>
      </c>
      <c r="X76" s="37">
        <f t="shared" si="12"/>
      </c>
      <c r="Y76" s="37">
        <f t="shared" si="13"/>
      </c>
      <c r="Z76" s="37">
        <f t="shared" si="13"/>
      </c>
    </row>
    <row r="77" spans="1:26" ht="16.5" customHeight="1">
      <c r="A77" s="58" t="s">
        <v>21</v>
      </c>
      <c r="B77" s="58">
        <v>1944</v>
      </c>
      <c r="C77" s="21" t="str">
        <f t="shared" si="17"/>
        <v>December-1944</v>
      </c>
      <c r="D77" s="22"/>
      <c r="E77" s="23">
        <f t="shared" si="15"/>
        <v>28.0834531475786</v>
      </c>
      <c r="F77" s="24">
        <v>0.3</v>
      </c>
      <c r="G77" s="1">
        <f t="shared" si="16"/>
        <v>3.7202720824845272</v>
      </c>
      <c r="H77" s="25">
        <f t="shared" si="18"/>
        <v>0</v>
      </c>
      <c r="I77" s="25">
        <f t="shared" si="19"/>
        <v>-0.008300000000000085</v>
      </c>
      <c r="J77" s="26" t="b">
        <f t="shared" si="20"/>
        <v>0</v>
      </c>
      <c r="K77" s="26" t="b">
        <f t="shared" si="7"/>
        <v>0</v>
      </c>
      <c r="L77" s="4"/>
      <c r="M77" s="37">
        <v>35486</v>
      </c>
      <c r="O77" s="37">
        <v>2135</v>
      </c>
      <c r="P77" s="37">
        <v>3495.7</v>
      </c>
      <c r="T77" s="37">
        <f t="shared" si="8"/>
        <v>-989</v>
      </c>
      <c r="U77" s="37">
        <f t="shared" si="9"/>
      </c>
      <c r="V77" s="37">
        <f t="shared" si="10"/>
        <v>23</v>
      </c>
      <c r="W77" s="37">
        <f t="shared" si="11"/>
        <v>47.399999999999636</v>
      </c>
      <c r="X77" s="37">
        <f t="shared" si="12"/>
      </c>
      <c r="Y77" s="37">
        <f t="shared" si="13"/>
      </c>
      <c r="Z77" s="37">
        <f t="shared" si="13"/>
      </c>
    </row>
    <row r="78" spans="1:26" ht="16.5" customHeight="1">
      <c r="A78" s="58" t="s">
        <v>20</v>
      </c>
      <c r="B78" s="58">
        <v>1945</v>
      </c>
      <c r="C78" s="21" t="str">
        <f t="shared" si="17"/>
        <v>January-1945</v>
      </c>
      <c r="D78" s="22"/>
      <c r="E78" s="23">
        <f t="shared" si="15"/>
        <v>28.318496669939094</v>
      </c>
      <c r="F78" s="24">
        <v>0.3</v>
      </c>
      <c r="G78" s="1">
        <f t="shared" si="16"/>
        <v>3.6893938241999056</v>
      </c>
      <c r="H78" s="25">
        <f t="shared" si="18"/>
        <v>0</v>
      </c>
      <c r="I78" s="25">
        <f t="shared" si="19"/>
        <v>-0.008299999999999974</v>
      </c>
      <c r="J78" s="26" t="b">
        <f t="shared" si="20"/>
        <v>0</v>
      </c>
      <c r="K78" s="26" t="b">
        <f t="shared" si="7"/>
        <v>0</v>
      </c>
      <c r="L78" s="4"/>
      <c r="M78" s="37">
        <v>35643</v>
      </c>
      <c r="O78" s="37">
        <v>2170</v>
      </c>
      <c r="P78" s="37">
        <v>3572</v>
      </c>
      <c r="T78" s="37">
        <f t="shared" si="8"/>
        <v>-850</v>
      </c>
      <c r="U78" s="37">
        <f t="shared" si="9"/>
      </c>
      <c r="V78" s="37">
        <f t="shared" si="10"/>
        <v>31</v>
      </c>
      <c r="W78" s="37">
        <f t="shared" si="11"/>
        <v>65.59999999999991</v>
      </c>
      <c r="X78" s="37">
        <f t="shared" si="12"/>
      </c>
      <c r="Y78" s="37">
        <f t="shared" si="13"/>
      </c>
      <c r="Z78" s="37">
        <f t="shared" si="13"/>
      </c>
    </row>
    <row r="79" spans="1:26" ht="16.5" customHeight="1">
      <c r="A79" s="58" t="s">
        <v>19</v>
      </c>
      <c r="B79" s="58">
        <v>1945</v>
      </c>
      <c r="C79" s="21" t="str">
        <f t="shared" si="17"/>
        <v>February-1945</v>
      </c>
      <c r="D79" s="22"/>
      <c r="E79" s="23">
        <f t="shared" si="15"/>
        <v>28.55550738120308</v>
      </c>
      <c r="F79" s="24">
        <v>0.3</v>
      </c>
      <c r="G79" s="1">
        <f t="shared" si="16"/>
        <v>3.6587718554590465</v>
      </c>
      <c r="H79" s="25">
        <f t="shared" si="18"/>
        <v>0</v>
      </c>
      <c r="I79" s="25">
        <f t="shared" si="19"/>
        <v>-0.008299999999999974</v>
      </c>
      <c r="J79" s="26" t="b">
        <f t="shared" si="20"/>
        <v>0</v>
      </c>
      <c r="K79" s="26" t="b">
        <f t="shared" si="7"/>
        <v>0</v>
      </c>
      <c r="L79" s="4"/>
      <c r="M79" s="37">
        <v>35665</v>
      </c>
      <c r="O79" s="37">
        <v>2179</v>
      </c>
      <c r="P79" s="37">
        <v>3581.4</v>
      </c>
      <c r="T79" s="37">
        <f t="shared" si="8"/>
        <v>-750</v>
      </c>
      <c r="U79" s="37">
        <f t="shared" si="9"/>
      </c>
      <c r="V79" s="37">
        <f t="shared" si="10"/>
        <v>37</v>
      </c>
      <c r="W79" s="37">
        <f t="shared" si="11"/>
        <v>74.90000000000009</v>
      </c>
      <c r="X79" s="37">
        <f t="shared" si="12"/>
      </c>
      <c r="Y79" s="37">
        <f t="shared" si="13"/>
      </c>
      <c r="Z79" s="37">
        <f t="shared" si="13"/>
      </c>
    </row>
    <row r="80" spans="1:26" ht="16.5" customHeight="1">
      <c r="A80" s="58" t="s">
        <v>18</v>
      </c>
      <c r="B80" s="58">
        <v>1945</v>
      </c>
      <c r="C80" s="21" t="str">
        <f t="shared" si="17"/>
        <v>March-1945</v>
      </c>
      <c r="D80" s="22"/>
      <c r="E80" s="23">
        <f t="shared" si="15"/>
        <v>28.794501745692322</v>
      </c>
      <c r="F80" s="24">
        <v>0.3</v>
      </c>
      <c r="G80" s="1">
        <f t="shared" si="16"/>
        <v>3.6284040490587364</v>
      </c>
      <c r="H80" s="25">
        <f t="shared" si="18"/>
        <v>0</v>
      </c>
      <c r="I80" s="25">
        <f t="shared" si="19"/>
        <v>-0.008299999999999974</v>
      </c>
      <c r="J80" s="26" t="b">
        <f t="shared" si="20"/>
        <v>0</v>
      </c>
      <c r="K80" s="26" t="b">
        <f aca="true" t="shared" si="21" ref="K80:K143">J68</f>
        <v>0</v>
      </c>
      <c r="L80" s="4"/>
      <c r="M80" s="37">
        <v>35580</v>
      </c>
      <c r="O80" s="37">
        <v>2188</v>
      </c>
      <c r="P80" s="37">
        <v>3611.9</v>
      </c>
      <c r="T80" s="37">
        <f aca="true" t="shared" si="22" ref="T80:T143">IF(M68&gt;0,M80-M68,"")</f>
        <v>-599</v>
      </c>
      <c r="U80" s="37">
        <f t="shared" si="9"/>
      </c>
      <c r="V80" s="37">
        <f t="shared" si="10"/>
        <v>50</v>
      </c>
      <c r="W80" s="37">
        <f t="shared" si="11"/>
        <v>104.5</v>
      </c>
      <c r="X80" s="37">
        <f t="shared" si="12"/>
      </c>
      <c r="Y80" s="37">
        <f t="shared" si="13"/>
      </c>
      <c r="Z80" s="37">
        <f t="shared" si="13"/>
      </c>
    </row>
    <row r="81" spans="1:26" ht="16.5" customHeight="1">
      <c r="A81" s="58" t="s">
        <v>17</v>
      </c>
      <c r="B81" s="58">
        <v>1945</v>
      </c>
      <c r="C81" s="21" t="str">
        <f t="shared" si="17"/>
        <v>April-1945</v>
      </c>
      <c r="D81" s="22"/>
      <c r="E81" s="23">
        <f t="shared" si="15"/>
        <v>29.03549636552619</v>
      </c>
      <c r="F81" s="24">
        <v>0.3</v>
      </c>
      <c r="G81" s="1">
        <f t="shared" si="16"/>
        <v>3.5982882954515487</v>
      </c>
      <c r="H81" s="25">
        <f t="shared" si="18"/>
        <v>0</v>
      </c>
      <c r="I81" s="25">
        <f t="shared" si="19"/>
        <v>-0.008300000000000085</v>
      </c>
      <c r="J81" s="26" t="b">
        <f t="shared" si="20"/>
        <v>0</v>
      </c>
      <c r="K81" s="26" t="b">
        <f t="shared" si="21"/>
        <v>0</v>
      </c>
      <c r="L81" s="4"/>
      <c r="M81" s="37">
        <v>35258</v>
      </c>
      <c r="O81" s="37">
        <v>2147</v>
      </c>
      <c r="P81" s="37">
        <v>3520.3</v>
      </c>
      <c r="T81" s="37">
        <f t="shared" si="22"/>
        <v>-693</v>
      </c>
      <c r="U81" s="37">
        <f t="shared" si="9"/>
      </c>
      <c r="V81" s="37">
        <f t="shared" si="10"/>
        <v>9</v>
      </c>
      <c r="W81" s="37">
        <f t="shared" si="11"/>
        <v>23.90000000000009</v>
      </c>
      <c r="X81" s="37">
        <f t="shared" si="12"/>
      </c>
      <c r="Y81" s="37">
        <f t="shared" si="13"/>
      </c>
      <c r="Z81" s="37">
        <f t="shared" si="13"/>
      </c>
    </row>
    <row r="82" spans="1:26" ht="16.5" customHeight="1">
      <c r="A82" s="58" t="s">
        <v>16</v>
      </c>
      <c r="B82" s="58">
        <v>1945</v>
      </c>
      <c r="C82" s="21" t="str">
        <f t="shared" si="17"/>
        <v>May-1945</v>
      </c>
      <c r="D82" s="22"/>
      <c r="E82" s="23">
        <f t="shared" si="15"/>
        <v>29.27850798177492</v>
      </c>
      <c r="F82" s="24">
        <v>0.3</v>
      </c>
      <c r="G82" s="1">
        <f t="shared" si="16"/>
        <v>3.5684225025993017</v>
      </c>
      <c r="H82" s="25">
        <f t="shared" si="18"/>
        <v>0</v>
      </c>
      <c r="I82" s="25">
        <f t="shared" si="19"/>
        <v>-0.008299999999999752</v>
      </c>
      <c r="J82" s="26" t="b">
        <f t="shared" si="20"/>
        <v>0</v>
      </c>
      <c r="K82" s="26" t="b">
        <f t="shared" si="21"/>
        <v>0</v>
      </c>
      <c r="L82" s="4"/>
      <c r="M82" s="37">
        <v>35145</v>
      </c>
      <c r="O82" s="37">
        <v>2166</v>
      </c>
      <c r="P82" s="37">
        <v>3574.7</v>
      </c>
      <c r="T82" s="37">
        <f t="shared" si="22"/>
        <v>-719</v>
      </c>
      <c r="U82" s="37">
        <f t="shared" si="9"/>
      </c>
      <c r="V82" s="37">
        <f t="shared" si="10"/>
        <v>31</v>
      </c>
      <c r="W82" s="37">
        <f t="shared" si="11"/>
        <v>70.19999999999982</v>
      </c>
      <c r="X82" s="37">
        <f t="shared" si="12"/>
      </c>
      <c r="Y82" s="37">
        <f t="shared" si="13"/>
      </c>
      <c r="Z82" s="37">
        <f t="shared" si="13"/>
      </c>
    </row>
    <row r="83" spans="1:26" ht="16.5" customHeight="1">
      <c r="A83" s="58" t="s">
        <v>27</v>
      </c>
      <c r="B83" s="58">
        <v>1945</v>
      </c>
      <c r="C83" s="21" t="str">
        <f t="shared" si="17"/>
        <v>June-1945</v>
      </c>
      <c r="D83" s="22"/>
      <c r="E83" s="23">
        <f t="shared" si="15"/>
        <v>29.523553475622585</v>
      </c>
      <c r="F83" s="24">
        <v>0.3</v>
      </c>
      <c r="G83" s="1">
        <f t="shared" si="16"/>
        <v>3.538804595827728</v>
      </c>
      <c r="H83" s="25">
        <f t="shared" si="18"/>
        <v>0</v>
      </c>
      <c r="I83" s="25">
        <f t="shared" si="19"/>
        <v>-0.008299999999999863</v>
      </c>
      <c r="J83" s="26" t="b">
        <f t="shared" si="20"/>
        <v>0</v>
      </c>
      <c r="K83" s="26" t="b">
        <f t="shared" si="21"/>
        <v>0</v>
      </c>
      <c r="L83" s="4"/>
      <c r="M83" s="37">
        <v>34968</v>
      </c>
      <c r="O83" s="37">
        <v>2171</v>
      </c>
      <c r="P83" s="37">
        <v>3580.8</v>
      </c>
      <c r="T83" s="37">
        <f t="shared" si="22"/>
        <v>-832</v>
      </c>
      <c r="U83" s="37">
        <f t="shared" si="9"/>
      </c>
      <c r="V83" s="37">
        <f t="shared" si="10"/>
        <v>35</v>
      </c>
      <c r="W83" s="37">
        <f t="shared" si="11"/>
        <v>73.20000000000027</v>
      </c>
      <c r="X83" s="37">
        <f t="shared" si="12"/>
      </c>
      <c r="Y83" s="37">
        <f t="shared" si="13"/>
      </c>
      <c r="Z83" s="37">
        <f t="shared" si="13"/>
      </c>
    </row>
    <row r="84" spans="1:26" ht="16.5" customHeight="1">
      <c r="A84" s="58" t="s">
        <v>26</v>
      </c>
      <c r="B84" s="58">
        <v>1945</v>
      </c>
      <c r="C84" s="21" t="str">
        <f t="shared" si="17"/>
        <v>July-1945</v>
      </c>
      <c r="D84" s="22"/>
      <c r="E84" s="23">
        <f t="shared" si="15"/>
        <v>29.770649869539763</v>
      </c>
      <c r="F84" s="24">
        <v>0.3</v>
      </c>
      <c r="G84" s="1">
        <f t="shared" si="16"/>
        <v>3.5094325176823578</v>
      </c>
      <c r="H84" s="25">
        <f t="shared" si="18"/>
        <v>0</v>
      </c>
      <c r="I84" s="25">
        <f t="shared" si="19"/>
        <v>-0.008299999999999974</v>
      </c>
      <c r="J84" s="26" t="b">
        <f t="shared" si="20"/>
        <v>0</v>
      </c>
      <c r="K84" s="26" t="b">
        <f t="shared" si="21"/>
        <v>0</v>
      </c>
      <c r="L84" s="4"/>
      <c r="M84" s="37">
        <v>34688</v>
      </c>
      <c r="O84" s="37">
        <v>2182</v>
      </c>
      <c r="P84" s="37">
        <v>3600</v>
      </c>
      <c r="T84" s="37">
        <f t="shared" si="22"/>
        <v>-1027</v>
      </c>
      <c r="U84" s="37">
        <f t="shared" si="9"/>
      </c>
      <c r="V84" s="37">
        <f t="shared" si="10"/>
        <v>37</v>
      </c>
      <c r="W84" s="37">
        <f t="shared" si="11"/>
        <v>72.59999999999991</v>
      </c>
      <c r="X84" s="37">
        <f t="shared" si="12"/>
      </c>
      <c r="Y84" s="37">
        <f t="shared" si="13"/>
      </c>
      <c r="Z84" s="37">
        <f t="shared" si="13"/>
      </c>
    </row>
    <row r="85" spans="1:26" ht="16.5" customHeight="1">
      <c r="A85" s="58" t="s">
        <v>25</v>
      </c>
      <c r="B85" s="58">
        <v>1945</v>
      </c>
      <c r="C85" s="21" t="str">
        <f t="shared" si="17"/>
        <v>August-1945</v>
      </c>
      <c r="D85" s="22"/>
      <c r="E85" s="23">
        <f t="shared" si="15"/>
        <v>30.01981432846603</v>
      </c>
      <c r="F85" s="24">
        <v>0.3</v>
      </c>
      <c r="G85" s="1">
        <f t="shared" si="16"/>
        <v>3.4803042277855942</v>
      </c>
      <c r="H85" s="25">
        <f t="shared" si="18"/>
        <v>0</v>
      </c>
      <c r="I85" s="25">
        <f t="shared" si="19"/>
        <v>-0.008299999999999974</v>
      </c>
      <c r="J85" s="26" t="b">
        <f t="shared" si="20"/>
        <v>0</v>
      </c>
      <c r="K85" s="26" t="b">
        <f t="shared" si="21"/>
        <v>0</v>
      </c>
      <c r="L85" s="4"/>
      <c r="M85" s="37">
        <v>34332</v>
      </c>
      <c r="O85" s="37">
        <v>2194</v>
      </c>
      <c r="P85" s="37">
        <v>3612.9</v>
      </c>
      <c r="T85" s="37">
        <f t="shared" si="22"/>
        <v>-1314</v>
      </c>
      <c r="U85" s="37">
        <f t="shared" si="9"/>
      </c>
      <c r="V85" s="37">
        <f t="shared" si="10"/>
        <v>45</v>
      </c>
      <c r="W85" s="37">
        <f t="shared" si="11"/>
        <v>80.5</v>
      </c>
      <c r="X85" s="37">
        <f t="shared" si="12"/>
      </c>
      <c r="Y85" s="37">
        <f t="shared" si="13"/>
      </c>
      <c r="Z85" s="37">
        <f t="shared" si="13"/>
      </c>
    </row>
    <row r="86" spans="1:26" ht="16.5" customHeight="1">
      <c r="A86" s="58" t="s">
        <v>24</v>
      </c>
      <c r="B86" s="58">
        <v>1945</v>
      </c>
      <c r="C86" s="21" t="str">
        <f t="shared" si="17"/>
        <v>September-1945</v>
      </c>
      <c r="D86" s="22"/>
      <c r="E86" s="23">
        <f t="shared" si="15"/>
        <v>30.27106416100235</v>
      </c>
      <c r="F86" s="24">
        <v>0.3</v>
      </c>
      <c r="G86" s="1">
        <f t="shared" si="16"/>
        <v>3.451417702694974</v>
      </c>
      <c r="H86" s="25">
        <f t="shared" si="18"/>
        <v>0</v>
      </c>
      <c r="I86" s="25">
        <f t="shared" si="19"/>
        <v>-0.008299999999999974</v>
      </c>
      <c r="J86" s="26" t="b">
        <f t="shared" si="20"/>
        <v>0</v>
      </c>
      <c r="K86" s="26" t="b">
        <f t="shared" si="21"/>
        <v>0</v>
      </c>
      <c r="L86" s="4"/>
      <c r="M86" s="37">
        <v>32558</v>
      </c>
      <c r="O86" s="37">
        <v>2215</v>
      </c>
      <c r="P86" s="37">
        <v>3664.3</v>
      </c>
      <c r="T86" s="37">
        <f t="shared" si="22"/>
        <v>-2898</v>
      </c>
      <c r="U86" s="37">
        <f t="shared" si="9"/>
      </c>
      <c r="V86" s="37">
        <f t="shared" si="10"/>
        <v>76</v>
      </c>
      <c r="W86" s="37">
        <f t="shared" si="11"/>
        <v>135.4000000000001</v>
      </c>
      <c r="X86" s="37">
        <f t="shared" si="12"/>
      </c>
      <c r="Y86" s="37">
        <f t="shared" si="13"/>
      </c>
      <c r="Z86" s="37">
        <f t="shared" si="13"/>
      </c>
    </row>
    <row r="87" spans="1:26" ht="16.5" customHeight="1">
      <c r="A87" s="58" t="s">
        <v>23</v>
      </c>
      <c r="B87" s="58">
        <v>1945</v>
      </c>
      <c r="C87" s="21" t="str">
        <f t="shared" si="17"/>
        <v>October-1945</v>
      </c>
      <c r="D87" s="22"/>
      <c r="E87" s="23">
        <f t="shared" si="15"/>
        <v>30.524416820613443</v>
      </c>
      <c r="F87" s="24">
        <v>0.4</v>
      </c>
      <c r="G87" s="1">
        <f t="shared" si="16"/>
        <v>4.563694581016807</v>
      </c>
      <c r="H87" s="25">
        <f t="shared" si="18"/>
        <v>0.3333333333333335</v>
      </c>
      <c r="I87" s="25">
        <f t="shared" si="19"/>
        <v>0.3222666666666665</v>
      </c>
      <c r="J87" s="26" t="b">
        <f t="shared" si="20"/>
        <v>1</v>
      </c>
      <c r="K87" s="26" t="b">
        <f t="shared" si="21"/>
        <v>0</v>
      </c>
      <c r="L87" s="4"/>
      <c r="M87" s="37">
        <v>32745</v>
      </c>
      <c r="O87" s="37">
        <v>2242</v>
      </c>
      <c r="P87" s="37">
        <v>3695.2</v>
      </c>
      <c r="T87" s="37">
        <f t="shared" si="22"/>
        <v>-2741</v>
      </c>
      <c r="U87" s="37">
        <f t="shared" si="9"/>
      </c>
      <c r="V87" s="37">
        <f t="shared" si="10"/>
        <v>88</v>
      </c>
      <c r="W87" s="37">
        <f t="shared" si="11"/>
        <v>155.19999999999982</v>
      </c>
      <c r="X87" s="37">
        <f t="shared" si="12"/>
      </c>
      <c r="Y87" s="37">
        <f t="shared" si="13"/>
      </c>
      <c r="Z87" s="37">
        <f t="shared" si="13"/>
      </c>
    </row>
    <row r="88" spans="1:26" ht="16.5" customHeight="1">
      <c r="A88" s="58" t="s">
        <v>22</v>
      </c>
      <c r="B88" s="58">
        <v>1945</v>
      </c>
      <c r="C88" s="21" t="str">
        <f t="shared" si="17"/>
        <v>November-1945</v>
      </c>
      <c r="D88" s="22"/>
      <c r="E88" s="23">
        <f t="shared" si="15"/>
        <v>30.779889906840214</v>
      </c>
      <c r="F88" s="24">
        <v>0.4</v>
      </c>
      <c r="G88" s="1">
        <f t="shared" si="16"/>
        <v>4.525815915994368</v>
      </c>
      <c r="H88" s="25">
        <f t="shared" si="18"/>
        <v>0</v>
      </c>
      <c r="I88" s="25">
        <f t="shared" si="19"/>
        <v>-0.008299999999999863</v>
      </c>
      <c r="J88" s="26" t="b">
        <f t="shared" si="20"/>
        <v>0</v>
      </c>
      <c r="K88" s="26" t="b">
        <f t="shared" si="21"/>
        <v>0</v>
      </c>
      <c r="L88" s="4"/>
      <c r="M88" s="37">
        <v>33167</v>
      </c>
      <c r="O88" s="37">
        <v>2274</v>
      </c>
      <c r="P88" s="37">
        <v>3742</v>
      </c>
      <c r="T88" s="37">
        <f t="shared" si="22"/>
        <v>-2282</v>
      </c>
      <c r="U88" s="37">
        <f t="shared" si="9"/>
      </c>
      <c r="V88" s="37">
        <f t="shared" si="10"/>
        <v>115</v>
      </c>
      <c r="W88" s="37">
        <f t="shared" si="11"/>
        <v>198</v>
      </c>
      <c r="X88" s="37">
        <f t="shared" si="12"/>
      </c>
      <c r="Y88" s="37">
        <f t="shared" si="13"/>
      </c>
      <c r="Z88" s="37">
        <f t="shared" si="13"/>
      </c>
    </row>
    <row r="89" spans="1:26" ht="16.5" customHeight="1">
      <c r="A89" s="58" t="s">
        <v>21</v>
      </c>
      <c r="B89" s="58">
        <v>1945</v>
      </c>
      <c r="C89" s="21" t="str">
        <f t="shared" si="17"/>
        <v>December-1945</v>
      </c>
      <c r="D89" s="22"/>
      <c r="E89" s="23">
        <f t="shared" si="15"/>
        <v>31.03750116652235</v>
      </c>
      <c r="F89" s="24">
        <v>0.4</v>
      </c>
      <c r="G89" s="1">
        <f t="shared" si="16"/>
        <v>4.488251643891615</v>
      </c>
      <c r="H89" s="25">
        <f t="shared" si="18"/>
        <v>0</v>
      </c>
      <c r="I89" s="25">
        <f t="shared" si="19"/>
        <v>-0.008299999999999974</v>
      </c>
      <c r="J89" s="26" t="b">
        <f t="shared" si="20"/>
        <v>0</v>
      </c>
      <c r="K89" s="26" t="b">
        <f t="shared" si="21"/>
        <v>0</v>
      </c>
      <c r="L89" s="4"/>
      <c r="M89" s="37">
        <v>33301</v>
      </c>
      <c r="O89" s="37">
        <v>2264</v>
      </c>
      <c r="P89" s="37">
        <v>3721.9</v>
      </c>
      <c r="T89" s="37">
        <f t="shared" si="22"/>
        <v>-2185</v>
      </c>
      <c r="U89" s="37">
        <f t="shared" si="9"/>
      </c>
      <c r="V89" s="37">
        <f t="shared" si="10"/>
        <v>129</v>
      </c>
      <c r="W89" s="37">
        <f t="shared" si="11"/>
        <v>226.20000000000027</v>
      </c>
      <c r="X89" s="37">
        <f t="shared" si="12"/>
      </c>
      <c r="Y89" s="37">
        <f t="shared" si="13"/>
      </c>
      <c r="Z89" s="37">
        <f t="shared" si="13"/>
      </c>
    </row>
    <row r="90" spans="1:26" ht="16.5" customHeight="1">
      <c r="A90" s="58" t="s">
        <v>20</v>
      </c>
      <c r="B90" s="58">
        <v>1946</v>
      </c>
      <c r="C90" s="21" t="str">
        <f t="shared" si="17"/>
        <v>January-1946</v>
      </c>
      <c r="D90" s="22"/>
      <c r="E90" s="23">
        <f t="shared" si="15"/>
        <v>31.29726849503111</v>
      </c>
      <c r="F90" s="24">
        <v>0.4</v>
      </c>
      <c r="G90" s="1">
        <f t="shared" si="16"/>
        <v>4.450999155247315</v>
      </c>
      <c r="H90" s="25">
        <f t="shared" si="18"/>
        <v>0</v>
      </c>
      <c r="I90" s="25">
        <f t="shared" si="19"/>
        <v>-0.008299999999999863</v>
      </c>
      <c r="J90" s="26" t="b">
        <f t="shared" si="20"/>
        <v>0</v>
      </c>
      <c r="K90" s="26" t="b">
        <f t="shared" si="21"/>
        <v>0</v>
      </c>
      <c r="L90" s="4"/>
      <c r="M90" s="37">
        <v>34047</v>
      </c>
      <c r="O90" s="37">
        <v>2350</v>
      </c>
      <c r="P90" s="37">
        <v>3879.6</v>
      </c>
      <c r="T90" s="37">
        <f t="shared" si="22"/>
        <v>-1596</v>
      </c>
      <c r="U90" s="37">
        <f t="shared" si="9"/>
      </c>
      <c r="V90" s="37">
        <f t="shared" si="10"/>
        <v>180</v>
      </c>
      <c r="W90" s="37">
        <f t="shared" si="11"/>
        <v>307.5999999999999</v>
      </c>
      <c r="X90" s="37">
        <f t="shared" si="12"/>
      </c>
      <c r="Y90" s="37">
        <f t="shared" si="13"/>
      </c>
      <c r="Z90" s="37">
        <f t="shared" si="13"/>
      </c>
    </row>
    <row r="91" spans="1:26" ht="16.5" customHeight="1">
      <c r="A91" s="58" t="s">
        <v>19</v>
      </c>
      <c r="B91" s="58">
        <v>1946</v>
      </c>
      <c r="C91" s="21" t="str">
        <f t="shared" si="17"/>
        <v>February-1946</v>
      </c>
      <c r="D91" s="22"/>
      <c r="E91" s="23">
        <f t="shared" si="15"/>
        <v>31.55920993751246</v>
      </c>
      <c r="F91" s="24">
        <v>0.4</v>
      </c>
      <c r="G91" s="1">
        <f t="shared" si="16"/>
        <v>4.4140558622587625</v>
      </c>
      <c r="H91" s="25">
        <f t="shared" si="18"/>
        <v>0</v>
      </c>
      <c r="I91" s="25">
        <f t="shared" si="19"/>
        <v>-0.008299999999999974</v>
      </c>
      <c r="J91" s="26" t="b">
        <f t="shared" si="20"/>
        <v>0</v>
      </c>
      <c r="K91" s="26" t="b">
        <f t="shared" si="21"/>
        <v>0</v>
      </c>
      <c r="L91" s="4"/>
      <c r="M91" s="37">
        <v>33473</v>
      </c>
      <c r="O91" s="37">
        <v>2392</v>
      </c>
      <c r="P91" s="37">
        <v>3945</v>
      </c>
      <c r="T91" s="37">
        <f t="shared" si="22"/>
        <v>-2192</v>
      </c>
      <c r="U91" s="37">
        <f t="shared" si="9"/>
      </c>
      <c r="V91" s="37">
        <f t="shared" si="10"/>
        <v>213</v>
      </c>
      <c r="W91" s="37">
        <f t="shared" si="11"/>
        <v>363.5999999999999</v>
      </c>
      <c r="X91" s="37">
        <f t="shared" si="12"/>
      </c>
      <c r="Y91" s="37">
        <f t="shared" si="13"/>
      </c>
      <c r="Z91" s="37">
        <f t="shared" si="13"/>
      </c>
    </row>
    <row r="92" spans="1:26" ht="16.5" customHeight="1">
      <c r="A92" s="58" t="s">
        <v>18</v>
      </c>
      <c r="B92" s="58">
        <v>1946</v>
      </c>
      <c r="C92" s="21" t="str">
        <f t="shared" si="17"/>
        <v>March-1946</v>
      </c>
      <c r="D92" s="22"/>
      <c r="E92" s="23">
        <f t="shared" si="15"/>
        <v>31.823343690140625</v>
      </c>
      <c r="F92" s="24">
        <v>0.4</v>
      </c>
      <c r="G92" s="1">
        <f t="shared" si="16"/>
        <v>4.377419198602015</v>
      </c>
      <c r="H92" s="25">
        <f t="shared" si="18"/>
        <v>0</v>
      </c>
      <c r="I92" s="25">
        <f t="shared" si="19"/>
        <v>-0.008300000000000085</v>
      </c>
      <c r="J92" s="26" t="b">
        <f t="shared" si="20"/>
        <v>0</v>
      </c>
      <c r="K92" s="26" t="b">
        <f t="shared" si="21"/>
        <v>0</v>
      </c>
      <c r="L92" s="4"/>
      <c r="M92" s="37">
        <v>34435</v>
      </c>
      <c r="O92" s="37">
        <v>2413</v>
      </c>
      <c r="P92" s="37">
        <v>3994</v>
      </c>
      <c r="T92" s="37">
        <f t="shared" si="22"/>
        <v>-1145</v>
      </c>
      <c r="U92" s="37">
        <f t="shared" si="9"/>
      </c>
      <c r="V92" s="37">
        <f t="shared" si="10"/>
        <v>225</v>
      </c>
      <c r="W92" s="37">
        <f t="shared" si="11"/>
        <v>382.0999999999999</v>
      </c>
      <c r="X92" s="37">
        <f t="shared" si="12"/>
      </c>
      <c r="Y92" s="37">
        <f t="shared" si="13"/>
      </c>
      <c r="Z92" s="37">
        <f t="shared" si="13"/>
      </c>
    </row>
    <row r="93" spans="1:26" ht="16.5" customHeight="1">
      <c r="A93" s="58" t="s">
        <v>17</v>
      </c>
      <c r="B93" s="58">
        <v>1946</v>
      </c>
      <c r="C93" s="21" t="str">
        <f t="shared" si="17"/>
        <v>April-1946</v>
      </c>
      <c r="D93" s="22"/>
      <c r="E93" s="23">
        <f t="shared" si="15"/>
        <v>32.089688101382094</v>
      </c>
      <c r="F93" s="24">
        <v>0.4</v>
      </c>
      <c r="G93" s="1">
        <f t="shared" si="16"/>
        <v>4.341086619253619</v>
      </c>
      <c r="H93" s="25">
        <f t="shared" si="18"/>
        <v>0</v>
      </c>
      <c r="I93" s="25">
        <f t="shared" si="19"/>
        <v>-0.008299999999999752</v>
      </c>
      <c r="J93" s="26" t="b">
        <f t="shared" si="20"/>
        <v>0</v>
      </c>
      <c r="K93" s="26" t="b">
        <f t="shared" si="21"/>
        <v>0</v>
      </c>
      <c r="L93" s="4"/>
      <c r="M93" s="37">
        <v>35148</v>
      </c>
      <c r="O93" s="37">
        <v>2458</v>
      </c>
      <c r="P93" s="37">
        <v>4064.1</v>
      </c>
      <c r="T93" s="37">
        <f t="shared" si="22"/>
        <v>-110</v>
      </c>
      <c r="U93" s="37">
        <f t="shared" si="9"/>
      </c>
      <c r="V93" s="37">
        <f t="shared" si="10"/>
        <v>311</v>
      </c>
      <c r="W93" s="37">
        <f t="shared" si="11"/>
        <v>543.7999999999997</v>
      </c>
      <c r="X93" s="37">
        <f t="shared" si="12"/>
      </c>
      <c r="Y93" s="37">
        <f t="shared" si="13"/>
      </c>
      <c r="Z93" s="37">
        <f t="shared" si="13"/>
      </c>
    </row>
    <row r="94" spans="1:26" ht="16.5" customHeight="1">
      <c r="A94" s="58" t="s">
        <v>16</v>
      </c>
      <c r="B94" s="58">
        <v>1946</v>
      </c>
      <c r="C94" s="21" t="str">
        <f t="shared" si="17"/>
        <v>May-1946</v>
      </c>
      <c r="D94" s="22"/>
      <c r="E94" s="23">
        <f t="shared" si="15"/>
        <v>32.358261673270235</v>
      </c>
      <c r="F94" s="24">
        <v>0.4</v>
      </c>
      <c r="G94" s="1">
        <f t="shared" si="16"/>
        <v>4.305055600313813</v>
      </c>
      <c r="H94" s="25">
        <f t="shared" si="18"/>
        <v>0</v>
      </c>
      <c r="I94" s="25">
        <f t="shared" si="19"/>
        <v>-0.008300000000000196</v>
      </c>
      <c r="J94" s="26" t="b">
        <f t="shared" si="20"/>
        <v>0</v>
      </c>
      <c r="K94" s="26" t="b">
        <f t="shared" si="21"/>
        <v>0</v>
      </c>
      <c r="L94" s="4"/>
      <c r="M94" s="37">
        <v>35617</v>
      </c>
      <c r="O94" s="37">
        <v>2461</v>
      </c>
      <c r="P94" s="37">
        <v>4079.3</v>
      </c>
      <c r="T94" s="37">
        <f t="shared" si="22"/>
        <v>472</v>
      </c>
      <c r="U94" s="37">
        <f t="shared" si="9"/>
      </c>
      <c r="V94" s="37">
        <f t="shared" si="10"/>
        <v>295</v>
      </c>
      <c r="W94" s="37">
        <f t="shared" si="11"/>
        <v>504.60000000000036</v>
      </c>
      <c r="X94" s="37">
        <f t="shared" si="12"/>
      </c>
      <c r="Y94" s="37">
        <f t="shared" si="13"/>
      </c>
      <c r="Z94" s="37">
        <f t="shared" si="13"/>
      </c>
    </row>
    <row r="95" spans="1:26" ht="16.5" customHeight="1">
      <c r="A95" s="58" t="s">
        <v>27</v>
      </c>
      <c r="B95" s="58">
        <v>1946</v>
      </c>
      <c r="C95" s="21" t="str">
        <f t="shared" si="17"/>
        <v>June-1946</v>
      </c>
      <c r="D95" s="22"/>
      <c r="E95" s="23">
        <f t="shared" si="15"/>
        <v>32.62908306269057</v>
      </c>
      <c r="F95" s="24">
        <v>0.4</v>
      </c>
      <c r="G95" s="1">
        <f t="shared" si="16"/>
        <v>4.269323638831208</v>
      </c>
      <c r="H95" s="25">
        <f t="shared" si="18"/>
        <v>0</v>
      </c>
      <c r="I95" s="25">
        <f t="shared" si="19"/>
        <v>-0.008300000000000085</v>
      </c>
      <c r="J95" s="26" t="b">
        <f t="shared" si="20"/>
        <v>0</v>
      </c>
      <c r="K95" s="26" t="b">
        <f t="shared" si="21"/>
        <v>0</v>
      </c>
      <c r="L95" s="4"/>
      <c r="M95" s="37">
        <v>36053</v>
      </c>
      <c r="O95" s="37">
        <v>2477</v>
      </c>
      <c r="P95" s="37">
        <v>4109.7</v>
      </c>
      <c r="T95" s="37">
        <f t="shared" si="22"/>
        <v>1085</v>
      </c>
      <c r="U95" s="37">
        <f aca="true" t="shared" si="23" ref="U95:U158">IF(N83&gt;0,N95-N83,"")</f>
      </c>
      <c r="V95" s="37">
        <f aca="true" t="shared" si="24" ref="V95:V158">IF(O83&gt;0,O95-O83,"")</f>
        <v>306</v>
      </c>
      <c r="W95" s="37">
        <f aca="true" t="shared" si="25" ref="W95:W158">IF(P83&gt;0,P95-P83,"")</f>
        <v>528.8999999999996</v>
      </c>
      <c r="X95" s="37">
        <f aca="true" t="shared" si="26" ref="X95:X158">IF(Q83&gt;0,Q95-Q83,"")</f>
      </c>
      <c r="Y95" s="37">
        <f aca="true" t="shared" si="27" ref="Y95:Z158">IF(R83&gt;0,R95-R83,"")</f>
      </c>
      <c r="Z95" s="37">
        <f t="shared" si="27"/>
      </c>
    </row>
    <row r="96" spans="1:26" ht="16.5" customHeight="1">
      <c r="A96" s="58" t="s">
        <v>26</v>
      </c>
      <c r="B96" s="58">
        <v>1946</v>
      </c>
      <c r="C96" s="21" t="str">
        <f t="shared" si="17"/>
        <v>July-1946</v>
      </c>
      <c r="D96" s="22"/>
      <c r="E96" s="23">
        <f t="shared" si="15"/>
        <v>32.90217108267679</v>
      </c>
      <c r="F96" s="24">
        <v>0.4</v>
      </c>
      <c r="G96" s="1">
        <f t="shared" si="16"/>
        <v>4.233888252628909</v>
      </c>
      <c r="H96" s="25">
        <f t="shared" si="18"/>
        <v>0</v>
      </c>
      <c r="I96" s="25">
        <f t="shared" si="19"/>
        <v>-0.008299999999999974</v>
      </c>
      <c r="J96" s="26" t="b">
        <f t="shared" si="20"/>
        <v>0</v>
      </c>
      <c r="K96" s="26" t="b">
        <f t="shared" si="21"/>
        <v>0</v>
      </c>
      <c r="L96" s="4"/>
      <c r="M96" s="37">
        <v>36471</v>
      </c>
      <c r="O96" s="37">
        <v>2496</v>
      </c>
      <c r="P96" s="37">
        <v>4144.3</v>
      </c>
      <c r="T96" s="37">
        <f t="shared" si="22"/>
        <v>1783</v>
      </c>
      <c r="U96" s="37">
        <f t="shared" si="23"/>
      </c>
      <c r="V96" s="37">
        <f t="shared" si="24"/>
        <v>314</v>
      </c>
      <c r="W96" s="37">
        <f t="shared" si="25"/>
        <v>544.3000000000002</v>
      </c>
      <c r="X96" s="37">
        <f t="shared" si="26"/>
      </c>
      <c r="Y96" s="37">
        <f t="shared" si="27"/>
      </c>
      <c r="Z96" s="37">
        <f t="shared" si="27"/>
      </c>
    </row>
    <row r="97" spans="1:26" ht="16.5" customHeight="1">
      <c r="A97" s="58" t="s">
        <v>25</v>
      </c>
      <c r="B97" s="58">
        <v>1946</v>
      </c>
      <c r="C97" s="21" t="str">
        <f t="shared" si="17"/>
        <v>August-1946</v>
      </c>
      <c r="D97" s="22"/>
      <c r="E97" s="23">
        <f t="shared" si="15"/>
        <v>33.17754470371764</v>
      </c>
      <c r="F97" s="24">
        <v>0.4</v>
      </c>
      <c r="G97" s="1">
        <f t="shared" si="16"/>
        <v>4.19874698013209</v>
      </c>
      <c r="H97" s="25">
        <f t="shared" si="18"/>
        <v>0</v>
      </c>
      <c r="I97" s="25">
        <f t="shared" si="19"/>
        <v>-0.008299999999999863</v>
      </c>
      <c r="J97" s="26" t="b">
        <f t="shared" si="20"/>
        <v>0</v>
      </c>
      <c r="K97" s="26" t="b">
        <f t="shared" si="21"/>
        <v>0</v>
      </c>
      <c r="L97" s="4"/>
      <c r="M97" s="37">
        <v>36962</v>
      </c>
      <c r="O97" s="37">
        <v>2535</v>
      </c>
      <c r="P97" s="37">
        <v>4201.6</v>
      </c>
      <c r="T97" s="37">
        <f t="shared" si="22"/>
        <v>2630</v>
      </c>
      <c r="U97" s="37">
        <f t="shared" si="23"/>
      </c>
      <c r="V97" s="37">
        <f t="shared" si="24"/>
        <v>341</v>
      </c>
      <c r="W97" s="37">
        <f t="shared" si="25"/>
        <v>588.7000000000003</v>
      </c>
      <c r="X97" s="37">
        <f t="shared" si="26"/>
      </c>
      <c r="Y97" s="37">
        <f t="shared" si="27"/>
      </c>
      <c r="Z97" s="37">
        <f t="shared" si="27"/>
      </c>
    </row>
    <row r="98" spans="1:26" ht="16.5" customHeight="1">
      <c r="A98" s="58" t="s">
        <v>24</v>
      </c>
      <c r="B98" s="58">
        <v>1946</v>
      </c>
      <c r="C98" s="21" t="str">
        <f t="shared" si="17"/>
        <v>September-1946</v>
      </c>
      <c r="D98" s="22"/>
      <c r="E98" s="23">
        <f t="shared" si="15"/>
        <v>33.45522305507476</v>
      </c>
      <c r="F98" s="24">
        <v>0.4</v>
      </c>
      <c r="G98" s="1">
        <f t="shared" si="16"/>
        <v>4.163897380196993</v>
      </c>
      <c r="H98" s="25">
        <f t="shared" si="18"/>
        <v>0</v>
      </c>
      <c r="I98" s="25">
        <f t="shared" si="19"/>
        <v>-0.008300000000000085</v>
      </c>
      <c r="J98" s="26" t="b">
        <f t="shared" si="20"/>
        <v>0</v>
      </c>
      <c r="K98" s="26" t="b">
        <f t="shared" si="21"/>
        <v>0</v>
      </c>
      <c r="L98" s="4"/>
      <c r="M98" s="37">
        <v>37240</v>
      </c>
      <c r="O98" s="37">
        <v>2536</v>
      </c>
      <c r="P98" s="37">
        <v>4208.8</v>
      </c>
      <c r="T98" s="37">
        <f t="shared" si="22"/>
        <v>4682</v>
      </c>
      <c r="U98" s="37">
        <f t="shared" si="23"/>
      </c>
      <c r="V98" s="37">
        <f t="shared" si="24"/>
        <v>321</v>
      </c>
      <c r="W98" s="37">
        <f t="shared" si="25"/>
        <v>544.5</v>
      </c>
      <c r="X98" s="37">
        <f t="shared" si="26"/>
      </c>
      <c r="Y98" s="37">
        <f t="shared" si="27"/>
      </c>
      <c r="Z98" s="37">
        <f t="shared" si="27"/>
      </c>
    </row>
    <row r="99" spans="1:26" ht="16.5" customHeight="1">
      <c r="A99" s="58" t="s">
        <v>23</v>
      </c>
      <c r="B99" s="58">
        <v>1946</v>
      </c>
      <c r="C99" s="21" t="str">
        <f t="shared" si="17"/>
        <v>October-1946</v>
      </c>
      <c r="D99" s="22"/>
      <c r="E99" s="23">
        <f t="shared" si="15"/>
        <v>33.735225426111484</v>
      </c>
      <c r="F99" s="24">
        <v>0.4</v>
      </c>
      <c r="G99" s="1">
        <f t="shared" si="16"/>
        <v>4.129337031941359</v>
      </c>
      <c r="H99" s="25">
        <f t="shared" si="18"/>
        <v>0</v>
      </c>
      <c r="I99" s="25">
        <f t="shared" si="19"/>
        <v>-0.008299999999999752</v>
      </c>
      <c r="J99" s="26" t="b">
        <f t="shared" si="20"/>
        <v>0</v>
      </c>
      <c r="K99" s="26" t="b">
        <f t="shared" si="21"/>
        <v>1</v>
      </c>
      <c r="L99" s="4"/>
      <c r="M99" s="37">
        <v>37430</v>
      </c>
      <c r="O99" s="37">
        <v>2545</v>
      </c>
      <c r="P99" s="37">
        <v>4222.4</v>
      </c>
      <c r="T99" s="37">
        <f t="shared" si="22"/>
        <v>4685</v>
      </c>
      <c r="U99" s="37">
        <f t="shared" si="23"/>
      </c>
      <c r="V99" s="37">
        <f t="shared" si="24"/>
        <v>303</v>
      </c>
      <c r="W99" s="37">
        <f t="shared" si="25"/>
        <v>527.1999999999998</v>
      </c>
      <c r="X99" s="37">
        <f t="shared" si="26"/>
      </c>
      <c r="Y99" s="37">
        <f t="shared" si="27"/>
      </c>
      <c r="Z99" s="37">
        <f t="shared" si="27"/>
      </c>
    </row>
    <row r="100" spans="1:26" ht="16.5" customHeight="1">
      <c r="A100" s="58" t="s">
        <v>22</v>
      </c>
      <c r="B100" s="58">
        <v>1946</v>
      </c>
      <c r="C100" s="21" t="str">
        <f t="shared" si="17"/>
        <v>November-1946</v>
      </c>
      <c r="D100" s="22"/>
      <c r="E100" s="23">
        <f t="shared" si="15"/>
        <v>34.01757126763284</v>
      </c>
      <c r="F100" s="24">
        <v>0.4</v>
      </c>
      <c r="G100" s="1">
        <f t="shared" si="16"/>
        <v>4.095063534576245</v>
      </c>
      <c r="H100" s="25">
        <f t="shared" si="18"/>
        <v>0</v>
      </c>
      <c r="I100" s="25">
        <f t="shared" si="19"/>
        <v>-0.008300000000000196</v>
      </c>
      <c r="J100" s="26" t="b">
        <f t="shared" si="20"/>
        <v>0</v>
      </c>
      <c r="K100" s="26" t="b">
        <f t="shared" si="21"/>
        <v>0</v>
      </c>
      <c r="L100" s="4"/>
      <c r="M100" s="37">
        <v>37758</v>
      </c>
      <c r="O100" s="37">
        <v>2579</v>
      </c>
      <c r="P100" s="37">
        <v>4281.8</v>
      </c>
      <c r="T100" s="37">
        <f t="shared" si="22"/>
        <v>4591</v>
      </c>
      <c r="U100" s="37">
        <f t="shared" si="23"/>
      </c>
      <c r="V100" s="37">
        <f t="shared" si="24"/>
        <v>305</v>
      </c>
      <c r="W100" s="37">
        <f t="shared" si="25"/>
        <v>539.8000000000002</v>
      </c>
      <c r="X100" s="37">
        <f t="shared" si="26"/>
      </c>
      <c r="Y100" s="37">
        <f t="shared" si="27"/>
      </c>
      <c r="Z100" s="37">
        <f t="shared" si="27"/>
      </c>
    </row>
    <row r="101" spans="1:26" ht="16.5" customHeight="1">
      <c r="A101" s="58" t="s">
        <v>21</v>
      </c>
      <c r="B101" s="58">
        <v>1946</v>
      </c>
      <c r="C101" s="21" t="str">
        <f t="shared" si="17"/>
        <v>December-1946</v>
      </c>
      <c r="D101" s="22"/>
      <c r="E101" s="23">
        <f t="shared" si="15"/>
        <v>34.302280193236705</v>
      </c>
      <c r="F101" s="24">
        <v>0.4</v>
      </c>
      <c r="G101" s="1">
        <f t="shared" si="16"/>
        <v>4.061074507239263</v>
      </c>
      <c r="H101" s="25">
        <f t="shared" si="18"/>
        <v>0</v>
      </c>
      <c r="I101" s="25">
        <f t="shared" si="19"/>
        <v>-0.008299999999999974</v>
      </c>
      <c r="J101" s="26" t="b">
        <f t="shared" si="20"/>
        <v>0</v>
      </c>
      <c r="K101" s="26" t="b">
        <f t="shared" si="21"/>
        <v>0</v>
      </c>
      <c r="L101" s="4"/>
      <c r="M101" s="37">
        <v>37751</v>
      </c>
      <c r="O101" s="37">
        <v>2564</v>
      </c>
      <c r="P101" s="37">
        <v>4265</v>
      </c>
      <c r="T101" s="37">
        <f t="shared" si="22"/>
        <v>4450</v>
      </c>
      <c r="U101" s="37">
        <f t="shared" si="23"/>
      </c>
      <c r="V101" s="37">
        <f t="shared" si="24"/>
        <v>300</v>
      </c>
      <c r="W101" s="37">
        <f t="shared" si="25"/>
        <v>543.0999999999999</v>
      </c>
      <c r="X101" s="37">
        <f t="shared" si="26"/>
      </c>
      <c r="Y101" s="37">
        <f t="shared" si="27"/>
      </c>
      <c r="Z101" s="37">
        <f t="shared" si="27"/>
      </c>
    </row>
    <row r="102" spans="1:26" ht="16.5" customHeight="1">
      <c r="A102" s="58" t="s">
        <v>20</v>
      </c>
      <c r="B102" s="58">
        <v>1947</v>
      </c>
      <c r="C102" s="21" t="str">
        <f t="shared" si="17"/>
        <v>January-1947</v>
      </c>
      <c r="D102" s="23">
        <v>21.48</v>
      </c>
      <c r="E102" s="23">
        <v>34.58937198067632</v>
      </c>
      <c r="F102" s="24">
        <v>0.4</v>
      </c>
      <c r="G102" s="1">
        <f t="shared" si="16"/>
        <v>4.0273675888291764</v>
      </c>
      <c r="H102" s="25">
        <f t="shared" si="18"/>
        <v>0</v>
      </c>
      <c r="I102" s="25">
        <f t="shared" si="19"/>
        <v>-0.008300000000000085</v>
      </c>
      <c r="J102" s="26" t="b">
        <f t="shared" si="20"/>
        <v>0</v>
      </c>
      <c r="K102" s="26" t="b">
        <f t="shared" si="21"/>
        <v>0</v>
      </c>
      <c r="L102" s="4"/>
      <c r="M102" s="37">
        <v>37920</v>
      </c>
      <c r="O102" s="37">
        <v>2587</v>
      </c>
      <c r="P102" s="37">
        <v>4281.1</v>
      </c>
      <c r="T102" s="37">
        <f t="shared" si="22"/>
        <v>3873</v>
      </c>
      <c r="U102" s="37">
        <f t="shared" si="23"/>
      </c>
      <c r="V102" s="37">
        <f t="shared" si="24"/>
        <v>237</v>
      </c>
      <c r="W102" s="37">
        <f t="shared" si="25"/>
        <v>401.50000000000045</v>
      </c>
      <c r="X102" s="37">
        <f t="shared" si="26"/>
      </c>
      <c r="Y102" s="37">
        <f t="shared" si="27"/>
      </c>
      <c r="Z102" s="37">
        <f t="shared" si="27"/>
      </c>
    </row>
    <row r="103" spans="1:26" ht="16.5" customHeight="1">
      <c r="A103" s="58" t="s">
        <v>19</v>
      </c>
      <c r="B103" s="58">
        <v>1947</v>
      </c>
      <c r="C103" s="21" t="str">
        <f t="shared" si="17"/>
        <v>February-1947</v>
      </c>
      <c r="D103" s="23">
        <v>21.62</v>
      </c>
      <c r="E103" s="23">
        <v>34.81481481481481</v>
      </c>
      <c r="F103" s="24">
        <v>0.4</v>
      </c>
      <c r="G103" s="1">
        <f t="shared" si="16"/>
        <v>4.001288427754426</v>
      </c>
      <c r="H103" s="25">
        <f t="shared" si="18"/>
        <v>0</v>
      </c>
      <c r="I103" s="25">
        <f t="shared" si="19"/>
        <v>-0.006475485661424751</v>
      </c>
      <c r="J103" s="26" t="b">
        <f t="shared" si="20"/>
        <v>0</v>
      </c>
      <c r="K103" s="26" t="b">
        <f t="shared" si="21"/>
        <v>0</v>
      </c>
      <c r="L103" s="4"/>
      <c r="M103" s="37">
        <v>37957</v>
      </c>
      <c r="O103" s="37">
        <v>2600</v>
      </c>
      <c r="P103" s="37">
        <v>4294.9</v>
      </c>
      <c r="T103" s="37">
        <f t="shared" si="22"/>
        <v>4484</v>
      </c>
      <c r="U103" s="37">
        <f t="shared" si="23"/>
      </c>
      <c r="V103" s="37">
        <f t="shared" si="24"/>
        <v>208</v>
      </c>
      <c r="W103" s="37">
        <f t="shared" si="25"/>
        <v>349.89999999999964</v>
      </c>
      <c r="X103" s="37">
        <f t="shared" si="26"/>
      </c>
      <c r="Y103" s="37">
        <f t="shared" si="27"/>
      </c>
      <c r="Z103" s="37">
        <f t="shared" si="27"/>
      </c>
    </row>
    <row r="104" spans="1:26" ht="16.5" customHeight="1">
      <c r="A104" s="58" t="s">
        <v>18</v>
      </c>
      <c r="B104" s="58">
        <v>1947</v>
      </c>
      <c r="C104" s="21" t="str">
        <f t="shared" si="17"/>
        <v>March-1947</v>
      </c>
      <c r="D104" s="23">
        <v>22</v>
      </c>
      <c r="E104" s="23">
        <v>35.42673107890499</v>
      </c>
      <c r="F104" s="24">
        <v>0.4</v>
      </c>
      <c r="G104" s="1">
        <f t="shared" si="16"/>
        <v>3.9321752640023035</v>
      </c>
      <c r="H104" s="25">
        <f t="shared" si="18"/>
        <v>0</v>
      </c>
      <c r="I104" s="25">
        <f t="shared" si="19"/>
        <v>-0.01727272727272744</v>
      </c>
      <c r="J104" s="26" t="b">
        <f t="shared" si="20"/>
        <v>0</v>
      </c>
      <c r="K104" s="26" t="b">
        <f t="shared" si="21"/>
        <v>0</v>
      </c>
      <c r="L104" s="4"/>
      <c r="M104" s="37">
        <v>38018</v>
      </c>
      <c r="O104" s="37">
        <v>2612</v>
      </c>
      <c r="P104" s="37">
        <v>4324.5</v>
      </c>
      <c r="T104" s="37">
        <f t="shared" si="22"/>
        <v>3583</v>
      </c>
      <c r="U104" s="37">
        <f t="shared" si="23"/>
      </c>
      <c r="V104" s="37">
        <f t="shared" si="24"/>
        <v>199</v>
      </c>
      <c r="W104" s="37">
        <f t="shared" si="25"/>
        <v>330.5</v>
      </c>
      <c r="X104" s="37">
        <f t="shared" si="26"/>
      </c>
      <c r="Y104" s="37">
        <f t="shared" si="27"/>
      </c>
      <c r="Z104" s="37">
        <f t="shared" si="27"/>
      </c>
    </row>
    <row r="105" spans="1:26" ht="16.5" customHeight="1">
      <c r="A105" s="58" t="s">
        <v>17</v>
      </c>
      <c r="B105" s="58">
        <v>1947</v>
      </c>
      <c r="C105" s="21" t="str">
        <f t="shared" si="17"/>
        <v>April-1947</v>
      </c>
      <c r="D105" s="23">
        <v>22</v>
      </c>
      <c r="E105" s="23">
        <v>35.42673107890499</v>
      </c>
      <c r="F105" s="24">
        <v>0.4</v>
      </c>
      <c r="G105" s="1">
        <f t="shared" si="16"/>
        <v>3.9321752640023035</v>
      </c>
      <c r="H105" s="25">
        <f t="shared" si="18"/>
        <v>0</v>
      </c>
      <c r="I105" s="25">
        <f t="shared" si="19"/>
        <v>0</v>
      </c>
      <c r="J105" s="26" t="b">
        <f t="shared" si="20"/>
        <v>0</v>
      </c>
      <c r="K105" s="26" t="b">
        <f t="shared" si="21"/>
        <v>0</v>
      </c>
      <c r="L105" s="4"/>
      <c r="M105" s="37">
        <v>37934</v>
      </c>
      <c r="O105" s="37">
        <v>2620</v>
      </c>
      <c r="P105" s="37">
        <v>4332.4</v>
      </c>
      <c r="T105" s="37">
        <f t="shared" si="22"/>
        <v>2786</v>
      </c>
      <c r="U105" s="37">
        <f t="shared" si="23"/>
      </c>
      <c r="V105" s="37">
        <f t="shared" si="24"/>
        <v>162</v>
      </c>
      <c r="W105" s="37">
        <f t="shared" si="25"/>
        <v>268.2999999999997</v>
      </c>
      <c r="X105" s="37">
        <f t="shared" si="26"/>
      </c>
      <c r="Y105" s="37">
        <f t="shared" si="27"/>
      </c>
      <c r="Z105" s="37">
        <f t="shared" si="27"/>
      </c>
    </row>
    <row r="106" spans="1:26" ht="16.5" customHeight="1">
      <c r="A106" s="58" t="s">
        <v>16</v>
      </c>
      <c r="B106" s="58">
        <v>1947</v>
      </c>
      <c r="C106" s="21" t="str">
        <f t="shared" si="17"/>
        <v>May-1947</v>
      </c>
      <c r="D106" s="23">
        <v>21.95</v>
      </c>
      <c r="E106" s="23">
        <v>35.34621578099839</v>
      </c>
      <c r="F106" s="24">
        <v>0.4</v>
      </c>
      <c r="G106" s="1">
        <f t="shared" si="16"/>
        <v>3.9411323830547005</v>
      </c>
      <c r="H106" s="25">
        <f t="shared" si="18"/>
        <v>0</v>
      </c>
      <c r="I106" s="25">
        <f t="shared" si="19"/>
        <v>0.00227790432801811</v>
      </c>
      <c r="J106" s="26" t="b">
        <f t="shared" si="20"/>
        <v>0</v>
      </c>
      <c r="K106" s="26" t="b">
        <f t="shared" si="21"/>
        <v>0</v>
      </c>
      <c r="L106" s="4"/>
      <c r="M106" s="37">
        <v>38087</v>
      </c>
      <c r="O106" s="37">
        <v>2637</v>
      </c>
      <c r="P106" s="37">
        <v>4367.4</v>
      </c>
      <c r="T106" s="37">
        <f t="shared" si="22"/>
        <v>2470</v>
      </c>
      <c r="U106" s="37">
        <f t="shared" si="23"/>
      </c>
      <c r="V106" s="37">
        <f t="shared" si="24"/>
        <v>176</v>
      </c>
      <c r="W106" s="37">
        <f t="shared" si="25"/>
        <v>288.09999999999945</v>
      </c>
      <c r="X106" s="37">
        <f t="shared" si="26"/>
      </c>
      <c r="Y106" s="37">
        <f t="shared" si="27"/>
      </c>
      <c r="Z106" s="37">
        <f t="shared" si="27"/>
      </c>
    </row>
    <row r="107" spans="1:26" ht="16.5" customHeight="1">
      <c r="A107" s="58" t="s">
        <v>27</v>
      </c>
      <c r="B107" s="58">
        <v>1947</v>
      </c>
      <c r="C107" s="21" t="str">
        <f t="shared" si="17"/>
        <v>June-1947</v>
      </c>
      <c r="D107" s="23">
        <v>22.08</v>
      </c>
      <c r="E107" s="23">
        <v>35.55555555555555</v>
      </c>
      <c r="F107" s="24">
        <v>0.4</v>
      </c>
      <c r="G107" s="1">
        <f t="shared" si="16"/>
        <v>3.917928252176209</v>
      </c>
      <c r="H107" s="25">
        <f t="shared" si="18"/>
        <v>0</v>
      </c>
      <c r="I107" s="25">
        <f t="shared" si="19"/>
        <v>-0.005887681159420066</v>
      </c>
      <c r="J107" s="26" t="b">
        <f t="shared" si="20"/>
        <v>0</v>
      </c>
      <c r="K107" s="26" t="b">
        <f t="shared" si="21"/>
        <v>0</v>
      </c>
      <c r="L107" s="4"/>
      <c r="M107" s="37">
        <v>38284</v>
      </c>
      <c r="O107" s="37">
        <v>2649</v>
      </c>
      <c r="P107" s="37">
        <v>4389.9</v>
      </c>
      <c r="T107" s="37">
        <f t="shared" si="22"/>
        <v>2231</v>
      </c>
      <c r="U107" s="37">
        <f t="shared" si="23"/>
      </c>
      <c r="V107" s="37">
        <f t="shared" si="24"/>
        <v>172</v>
      </c>
      <c r="W107" s="37">
        <f t="shared" si="25"/>
        <v>280.1999999999998</v>
      </c>
      <c r="X107" s="37">
        <f t="shared" si="26"/>
      </c>
      <c r="Y107" s="37">
        <f t="shared" si="27"/>
      </c>
      <c r="Z107" s="37">
        <f t="shared" si="27"/>
      </c>
    </row>
    <row r="108" spans="1:26" ht="16.5" customHeight="1">
      <c r="A108" s="58" t="s">
        <v>26</v>
      </c>
      <c r="B108" s="58">
        <v>1947</v>
      </c>
      <c r="C108" s="21" t="str">
        <f t="shared" si="17"/>
        <v>July-1947</v>
      </c>
      <c r="D108" s="23">
        <v>22.23</v>
      </c>
      <c r="E108" s="23">
        <v>35.79710144927536</v>
      </c>
      <c r="F108" s="24">
        <v>0.4</v>
      </c>
      <c r="G108" s="1">
        <f t="shared" si="16"/>
        <v>3.8914914893410115</v>
      </c>
      <c r="H108" s="25">
        <f t="shared" si="18"/>
        <v>0</v>
      </c>
      <c r="I108" s="25">
        <f t="shared" si="19"/>
        <v>-0.00674763832658587</v>
      </c>
      <c r="J108" s="26" t="b">
        <f t="shared" si="20"/>
        <v>0</v>
      </c>
      <c r="K108" s="26" t="b">
        <f t="shared" si="21"/>
        <v>0</v>
      </c>
      <c r="L108" s="4"/>
      <c r="M108" s="37">
        <v>38219</v>
      </c>
      <c r="O108" s="37">
        <v>2659</v>
      </c>
      <c r="P108" s="37">
        <v>4409.5</v>
      </c>
      <c r="T108" s="37">
        <f t="shared" si="22"/>
        <v>1748</v>
      </c>
      <c r="U108" s="37">
        <f t="shared" si="23"/>
      </c>
      <c r="V108" s="37">
        <f t="shared" si="24"/>
        <v>163</v>
      </c>
      <c r="W108" s="37">
        <f t="shared" si="25"/>
        <v>265.1999999999998</v>
      </c>
      <c r="X108" s="37">
        <f t="shared" si="26"/>
      </c>
      <c r="Y108" s="37">
        <f t="shared" si="27"/>
      </c>
      <c r="Z108" s="37">
        <f t="shared" si="27"/>
      </c>
    </row>
    <row r="109" spans="1:26" ht="16.5" customHeight="1">
      <c r="A109" s="58" t="s">
        <v>25</v>
      </c>
      <c r="B109" s="58">
        <v>1947</v>
      </c>
      <c r="C109" s="21" t="str">
        <f t="shared" si="17"/>
        <v>August-1947</v>
      </c>
      <c r="D109" s="23">
        <v>22.4</v>
      </c>
      <c r="E109" s="23">
        <v>36.07085346215781</v>
      </c>
      <c r="F109" s="24">
        <v>0.4</v>
      </c>
      <c r="G109" s="1">
        <f t="shared" si="16"/>
        <v>3.8619578485736916</v>
      </c>
      <c r="H109" s="25">
        <f t="shared" si="18"/>
        <v>0</v>
      </c>
      <c r="I109" s="25">
        <f t="shared" si="19"/>
        <v>-0.007589285714285632</v>
      </c>
      <c r="J109" s="26" t="b">
        <f t="shared" si="20"/>
        <v>0</v>
      </c>
      <c r="K109" s="26" t="b">
        <f t="shared" si="21"/>
        <v>0</v>
      </c>
      <c r="L109" s="4"/>
      <c r="M109" s="37">
        <v>38440</v>
      </c>
      <c r="O109" s="37">
        <v>2666</v>
      </c>
      <c r="P109" s="37">
        <v>4415.2</v>
      </c>
      <c r="T109" s="37">
        <f t="shared" si="22"/>
        <v>1478</v>
      </c>
      <c r="U109" s="37">
        <f t="shared" si="23"/>
      </c>
      <c r="V109" s="37">
        <f t="shared" si="24"/>
        <v>131</v>
      </c>
      <c r="W109" s="37">
        <f t="shared" si="25"/>
        <v>213.59999999999945</v>
      </c>
      <c r="X109" s="37">
        <f t="shared" si="26"/>
      </c>
      <c r="Y109" s="37">
        <f t="shared" si="27"/>
      </c>
      <c r="Z109" s="37">
        <f t="shared" si="27"/>
      </c>
    </row>
    <row r="110" spans="1:26" ht="16.5" customHeight="1">
      <c r="A110" s="58" t="s">
        <v>24</v>
      </c>
      <c r="B110" s="58">
        <v>1947</v>
      </c>
      <c r="C110" s="21" t="str">
        <f t="shared" si="17"/>
        <v>September-1947</v>
      </c>
      <c r="D110" s="23">
        <v>22.84</v>
      </c>
      <c r="E110" s="23">
        <v>36.77938808373591</v>
      </c>
      <c r="F110" s="24">
        <v>0.4</v>
      </c>
      <c r="G110" s="1">
        <f t="shared" si="16"/>
        <v>3.78755936112306</v>
      </c>
      <c r="H110" s="25">
        <f t="shared" si="18"/>
        <v>0</v>
      </c>
      <c r="I110" s="25">
        <f t="shared" si="19"/>
        <v>-0.019264448336252293</v>
      </c>
      <c r="J110" s="26" t="b">
        <f t="shared" si="20"/>
        <v>0</v>
      </c>
      <c r="K110" s="26" t="b">
        <f t="shared" si="21"/>
        <v>0</v>
      </c>
      <c r="L110" s="4"/>
      <c r="M110" s="37">
        <v>38662</v>
      </c>
      <c r="O110" s="37">
        <v>2673</v>
      </c>
      <c r="P110" s="37">
        <v>4439.4</v>
      </c>
      <c r="T110" s="37">
        <f t="shared" si="22"/>
        <v>1422</v>
      </c>
      <c r="U110" s="37">
        <f t="shared" si="23"/>
      </c>
      <c r="V110" s="37">
        <f t="shared" si="24"/>
        <v>137</v>
      </c>
      <c r="W110" s="37">
        <f t="shared" si="25"/>
        <v>230.59999999999945</v>
      </c>
      <c r="X110" s="37">
        <f t="shared" si="26"/>
      </c>
      <c r="Y110" s="37">
        <f t="shared" si="27"/>
      </c>
      <c r="Z110" s="37">
        <f t="shared" si="27"/>
      </c>
    </row>
    <row r="111" spans="1:26" ht="16.5" customHeight="1">
      <c r="A111" s="58" t="s">
        <v>23</v>
      </c>
      <c r="B111" s="58">
        <v>1947</v>
      </c>
      <c r="C111" s="21" t="str">
        <f t="shared" si="17"/>
        <v>October-1947</v>
      </c>
      <c r="D111" s="23">
        <v>22.91</v>
      </c>
      <c r="E111" s="23">
        <v>36.89210950080516</v>
      </c>
      <c r="F111" s="24">
        <v>0.4</v>
      </c>
      <c r="G111" s="1">
        <f t="shared" si="16"/>
        <v>3.775986722306882</v>
      </c>
      <c r="H111" s="25">
        <f t="shared" si="18"/>
        <v>0</v>
      </c>
      <c r="I111" s="25">
        <f t="shared" si="19"/>
        <v>-0.0030554343081625746</v>
      </c>
      <c r="J111" s="26" t="b">
        <f t="shared" si="20"/>
        <v>0</v>
      </c>
      <c r="K111" s="26" t="b">
        <f t="shared" si="21"/>
        <v>0</v>
      </c>
      <c r="L111" s="4"/>
      <c r="M111" s="37">
        <v>38849</v>
      </c>
      <c r="O111" s="37">
        <v>2690</v>
      </c>
      <c r="P111" s="37">
        <v>4469.1</v>
      </c>
      <c r="T111" s="37">
        <f t="shared" si="22"/>
        <v>1419</v>
      </c>
      <c r="U111" s="37">
        <f t="shared" si="23"/>
      </c>
      <c r="V111" s="37">
        <f t="shared" si="24"/>
        <v>145</v>
      </c>
      <c r="W111" s="37">
        <f t="shared" si="25"/>
        <v>246.70000000000073</v>
      </c>
      <c r="X111" s="37">
        <f t="shared" si="26"/>
      </c>
      <c r="Y111" s="37">
        <f t="shared" si="27"/>
      </c>
      <c r="Z111" s="37">
        <f t="shared" si="27"/>
      </c>
    </row>
    <row r="112" spans="1:26" ht="16.5" customHeight="1">
      <c r="A112" s="58" t="s">
        <v>22</v>
      </c>
      <c r="B112" s="58">
        <v>1947</v>
      </c>
      <c r="C112" s="21" t="str">
        <f t="shared" si="17"/>
        <v>November-1947</v>
      </c>
      <c r="D112" s="23">
        <v>23.06</v>
      </c>
      <c r="E112" s="23">
        <v>37.13365539452496</v>
      </c>
      <c r="F112" s="24">
        <v>0.4</v>
      </c>
      <c r="G112" s="1">
        <f t="shared" si="16"/>
        <v>3.751424796532987</v>
      </c>
      <c r="H112" s="25">
        <f t="shared" si="18"/>
        <v>0</v>
      </c>
      <c r="I112" s="25">
        <f t="shared" si="19"/>
        <v>-0.0065047701647872325</v>
      </c>
      <c r="J112" s="26" t="b">
        <f t="shared" si="20"/>
        <v>0</v>
      </c>
      <c r="K112" s="26" t="b">
        <f t="shared" si="21"/>
        <v>0</v>
      </c>
      <c r="L112" s="4"/>
      <c r="M112" s="37">
        <v>38902</v>
      </c>
      <c r="O112" s="37">
        <v>2697</v>
      </c>
      <c r="P112" s="37">
        <v>4478.9</v>
      </c>
      <c r="T112" s="37">
        <f t="shared" si="22"/>
        <v>1144</v>
      </c>
      <c r="U112" s="37">
        <f t="shared" si="23"/>
      </c>
      <c r="V112" s="37">
        <f t="shared" si="24"/>
        <v>118</v>
      </c>
      <c r="W112" s="37">
        <f t="shared" si="25"/>
        <v>197.09999999999945</v>
      </c>
      <c r="X112" s="37">
        <f t="shared" si="26"/>
      </c>
      <c r="Y112" s="37">
        <f t="shared" si="27"/>
      </c>
      <c r="Z112" s="37">
        <f t="shared" si="27"/>
      </c>
    </row>
    <row r="113" spans="1:26" ht="16.5" customHeight="1">
      <c r="A113" s="58" t="s">
        <v>21</v>
      </c>
      <c r="B113" s="58">
        <v>1947</v>
      </c>
      <c r="C113" s="21" t="str">
        <f t="shared" si="17"/>
        <v>December-1947</v>
      </c>
      <c r="D113" s="23">
        <v>23.41</v>
      </c>
      <c r="E113" s="23">
        <v>37.69726247987118</v>
      </c>
      <c r="F113" s="24">
        <v>0.4</v>
      </c>
      <c r="G113" s="1">
        <f t="shared" si="16"/>
        <v>3.6953377107240786</v>
      </c>
      <c r="H113" s="25">
        <f t="shared" si="18"/>
        <v>0</v>
      </c>
      <c r="I113" s="25">
        <f t="shared" si="19"/>
        <v>-0.01495087569414788</v>
      </c>
      <c r="J113" s="26" t="b">
        <f t="shared" si="20"/>
        <v>0</v>
      </c>
      <c r="K113" s="26" t="b">
        <f t="shared" si="21"/>
        <v>0</v>
      </c>
      <c r="L113" s="4"/>
      <c r="M113" s="37">
        <v>38974</v>
      </c>
      <c r="O113" s="37">
        <v>2695</v>
      </c>
      <c r="P113" s="37">
        <v>4480.9</v>
      </c>
      <c r="T113" s="37">
        <f t="shared" si="22"/>
        <v>1223</v>
      </c>
      <c r="U113" s="37">
        <f t="shared" si="23"/>
      </c>
      <c r="V113" s="37">
        <f t="shared" si="24"/>
        <v>131</v>
      </c>
      <c r="W113" s="37">
        <f t="shared" si="25"/>
        <v>215.89999999999964</v>
      </c>
      <c r="X113" s="37">
        <f t="shared" si="26"/>
      </c>
      <c r="Y113" s="37">
        <f t="shared" si="27"/>
      </c>
      <c r="Z113" s="37">
        <f t="shared" si="27"/>
      </c>
    </row>
    <row r="114" spans="1:26" ht="16.5" customHeight="1">
      <c r="A114" s="58" t="s">
        <v>20</v>
      </c>
      <c r="B114" s="58">
        <v>1948</v>
      </c>
      <c r="C114" s="21" t="str">
        <f t="shared" si="17"/>
        <v>January-1948</v>
      </c>
      <c r="D114" s="23">
        <v>23.68</v>
      </c>
      <c r="E114" s="23">
        <v>38.13204508856683</v>
      </c>
      <c r="F114" s="24">
        <v>0.4</v>
      </c>
      <c r="G114" s="1">
        <f t="shared" si="16"/>
        <v>3.6532033702724105</v>
      </c>
      <c r="H114" s="25">
        <f t="shared" si="18"/>
        <v>0</v>
      </c>
      <c r="I114" s="25">
        <f t="shared" si="19"/>
        <v>-0.011402027027026973</v>
      </c>
      <c r="J114" s="26" t="b">
        <f t="shared" si="20"/>
        <v>0</v>
      </c>
      <c r="K114" s="26" t="b">
        <f t="shared" si="21"/>
        <v>0</v>
      </c>
      <c r="L114" s="23">
        <v>3.4</v>
      </c>
      <c r="M114" s="37">
        <v>39058</v>
      </c>
      <c r="O114" s="37">
        <v>2704</v>
      </c>
      <c r="P114" s="37">
        <v>4489.9</v>
      </c>
      <c r="T114" s="37">
        <f t="shared" si="22"/>
        <v>1138</v>
      </c>
      <c r="U114" s="37">
        <f t="shared" si="23"/>
      </c>
      <c r="V114" s="37">
        <f t="shared" si="24"/>
        <v>117</v>
      </c>
      <c r="W114" s="37">
        <f t="shared" si="25"/>
        <v>208.79999999999927</v>
      </c>
      <c r="X114" s="37">
        <f t="shared" si="26"/>
      </c>
      <c r="Y114" s="37">
        <f t="shared" si="27"/>
      </c>
      <c r="Z114" s="37">
        <f t="shared" si="27"/>
      </c>
    </row>
    <row r="115" spans="1:26" ht="16.5" customHeight="1">
      <c r="A115" s="58" t="s">
        <v>19</v>
      </c>
      <c r="B115" s="58">
        <v>1948</v>
      </c>
      <c r="C115" s="21" t="str">
        <f t="shared" si="17"/>
        <v>February-1948</v>
      </c>
      <c r="D115" s="23">
        <v>23.67</v>
      </c>
      <c r="E115" s="23">
        <v>38.11594202898551</v>
      </c>
      <c r="F115" s="24">
        <v>0.4</v>
      </c>
      <c r="G115" s="1">
        <f t="shared" si="16"/>
        <v>3.6547467599514443</v>
      </c>
      <c r="H115" s="25">
        <f t="shared" si="18"/>
        <v>0</v>
      </c>
      <c r="I115" s="25">
        <f t="shared" si="19"/>
        <v>0.0004224757076469743</v>
      </c>
      <c r="J115" s="26" t="b">
        <f t="shared" si="20"/>
        <v>0</v>
      </c>
      <c r="K115" s="26" t="b">
        <f t="shared" si="21"/>
        <v>0</v>
      </c>
      <c r="L115" s="23">
        <v>3.8</v>
      </c>
      <c r="M115" s="37">
        <v>38922</v>
      </c>
      <c r="O115" s="37">
        <v>2706</v>
      </c>
      <c r="P115" s="37">
        <v>4488.2</v>
      </c>
      <c r="T115" s="37">
        <f t="shared" si="22"/>
        <v>965</v>
      </c>
      <c r="U115" s="37">
        <f t="shared" si="23"/>
      </c>
      <c r="V115" s="37">
        <f t="shared" si="24"/>
        <v>106</v>
      </c>
      <c r="W115" s="37">
        <f t="shared" si="25"/>
        <v>193.30000000000018</v>
      </c>
      <c r="X115" s="37">
        <f t="shared" si="26"/>
      </c>
      <c r="Y115" s="37">
        <f t="shared" si="27"/>
      </c>
      <c r="Z115" s="37">
        <f t="shared" si="27"/>
      </c>
    </row>
    <row r="116" spans="1:26" ht="16.5" customHeight="1">
      <c r="A116" s="58" t="s">
        <v>18</v>
      </c>
      <c r="B116" s="58">
        <v>1948</v>
      </c>
      <c r="C116" s="21" t="str">
        <f t="shared" si="17"/>
        <v>March-1948</v>
      </c>
      <c r="D116" s="23">
        <v>23.5</v>
      </c>
      <c r="E116" s="23">
        <v>37.84219001610306</v>
      </c>
      <c r="F116" s="24">
        <v>0.4</v>
      </c>
      <c r="G116" s="1">
        <f t="shared" si="16"/>
        <v>3.6811853535340715</v>
      </c>
      <c r="H116" s="25">
        <f t="shared" si="18"/>
        <v>0</v>
      </c>
      <c r="I116" s="25">
        <f t="shared" si="19"/>
        <v>0.007234042553191378</v>
      </c>
      <c r="J116" s="26" t="b">
        <f t="shared" si="20"/>
        <v>0</v>
      </c>
      <c r="K116" s="26" t="b">
        <f t="shared" si="21"/>
        <v>0</v>
      </c>
      <c r="L116" s="23">
        <v>4</v>
      </c>
      <c r="M116" s="37">
        <v>39058</v>
      </c>
      <c r="O116" s="37">
        <v>2713</v>
      </c>
      <c r="P116" s="37">
        <v>4500.9</v>
      </c>
      <c r="T116" s="37">
        <f t="shared" si="22"/>
        <v>1040</v>
      </c>
      <c r="U116" s="37">
        <f t="shared" si="23"/>
      </c>
      <c r="V116" s="37">
        <f t="shared" si="24"/>
        <v>101</v>
      </c>
      <c r="W116" s="37">
        <f t="shared" si="25"/>
        <v>176.39999999999964</v>
      </c>
      <c r="X116" s="37">
        <f t="shared" si="26"/>
      </c>
      <c r="Y116" s="37">
        <f t="shared" si="27"/>
      </c>
      <c r="Z116" s="37">
        <f t="shared" si="27"/>
      </c>
    </row>
    <row r="117" spans="1:26" ht="16.5" customHeight="1">
      <c r="A117" s="58" t="s">
        <v>17</v>
      </c>
      <c r="B117" s="58">
        <v>1948</v>
      </c>
      <c r="C117" s="21" t="str">
        <f t="shared" si="17"/>
        <v>April-1948</v>
      </c>
      <c r="D117" s="23">
        <v>23.82</v>
      </c>
      <c r="E117" s="23">
        <v>38.35748792270532</v>
      </c>
      <c r="F117" s="24">
        <v>0.4</v>
      </c>
      <c r="G117" s="1">
        <f t="shared" si="16"/>
        <v>3.6317319818661074</v>
      </c>
      <c r="H117" s="25">
        <f t="shared" si="18"/>
        <v>0</v>
      </c>
      <c r="I117" s="25">
        <f t="shared" si="19"/>
        <v>-0.013434089000839644</v>
      </c>
      <c r="J117" s="26" t="b">
        <f t="shared" si="20"/>
        <v>0</v>
      </c>
      <c r="K117" s="26" t="b">
        <f t="shared" si="21"/>
        <v>0</v>
      </c>
      <c r="L117" s="23">
        <v>3.9</v>
      </c>
      <c r="M117" s="37">
        <v>38727</v>
      </c>
      <c r="O117" s="37">
        <v>2697</v>
      </c>
      <c r="P117" s="37">
        <v>4466.8</v>
      </c>
      <c r="T117" s="37">
        <f t="shared" si="22"/>
        <v>793</v>
      </c>
      <c r="U117" s="37">
        <f t="shared" si="23"/>
      </c>
      <c r="V117" s="37">
        <f t="shared" si="24"/>
        <v>77</v>
      </c>
      <c r="W117" s="37">
        <f t="shared" si="25"/>
        <v>134.40000000000055</v>
      </c>
      <c r="X117" s="37">
        <f t="shared" si="26"/>
      </c>
      <c r="Y117" s="37">
        <f t="shared" si="27"/>
      </c>
      <c r="Z117" s="37">
        <f t="shared" si="27"/>
      </c>
    </row>
    <row r="118" spans="1:26" ht="16.5" customHeight="1">
      <c r="A118" s="58" t="s">
        <v>16</v>
      </c>
      <c r="B118" s="58">
        <v>1948</v>
      </c>
      <c r="C118" s="21" t="str">
        <f t="shared" si="17"/>
        <v>May-1948</v>
      </c>
      <c r="D118" s="23">
        <v>24.01</v>
      </c>
      <c r="E118" s="23">
        <v>38.66344605475041</v>
      </c>
      <c r="F118" s="24">
        <v>0.4</v>
      </c>
      <c r="G118" s="1">
        <f t="shared" si="16"/>
        <v>3.602992745025017</v>
      </c>
      <c r="H118" s="25">
        <f t="shared" si="18"/>
        <v>0</v>
      </c>
      <c r="I118" s="25">
        <f t="shared" si="19"/>
        <v>-0.007913369429404571</v>
      </c>
      <c r="J118" s="26" t="b">
        <f t="shared" si="20"/>
        <v>0</v>
      </c>
      <c r="K118" s="26" t="b">
        <f t="shared" si="21"/>
        <v>0</v>
      </c>
      <c r="L118" s="23">
        <v>3.5</v>
      </c>
      <c r="M118" s="37">
        <v>39114</v>
      </c>
      <c r="O118" s="37">
        <v>2720</v>
      </c>
      <c r="P118" s="37">
        <v>4510.5</v>
      </c>
      <c r="T118" s="37">
        <f t="shared" si="22"/>
        <v>1027</v>
      </c>
      <c r="U118" s="37">
        <f t="shared" si="23"/>
      </c>
      <c r="V118" s="37">
        <f t="shared" si="24"/>
        <v>83</v>
      </c>
      <c r="W118" s="37">
        <f t="shared" si="25"/>
        <v>143.10000000000036</v>
      </c>
      <c r="X118" s="37">
        <f t="shared" si="26"/>
      </c>
      <c r="Y118" s="37">
        <f t="shared" si="27"/>
      </c>
      <c r="Z118" s="37">
        <f t="shared" si="27"/>
      </c>
    </row>
    <row r="119" spans="1:26" ht="16.5" customHeight="1">
      <c r="A119" s="58" t="s">
        <v>27</v>
      </c>
      <c r="B119" s="58">
        <v>1948</v>
      </c>
      <c r="C119" s="21" t="str">
        <f t="shared" si="17"/>
        <v>June-1948</v>
      </c>
      <c r="D119" s="23">
        <v>24.15</v>
      </c>
      <c r="E119" s="23">
        <v>38.88888888888889</v>
      </c>
      <c r="F119" s="24">
        <v>0.4</v>
      </c>
      <c r="G119" s="1">
        <f t="shared" si="16"/>
        <v>3.582105830561104</v>
      </c>
      <c r="H119" s="25">
        <f t="shared" si="18"/>
        <v>0</v>
      </c>
      <c r="I119" s="25">
        <f t="shared" si="19"/>
        <v>-0.005797101449275366</v>
      </c>
      <c r="J119" s="26" t="b">
        <f t="shared" si="20"/>
        <v>0</v>
      </c>
      <c r="K119" s="26" t="b">
        <f t="shared" si="21"/>
        <v>0</v>
      </c>
      <c r="L119" s="23">
        <v>3.6</v>
      </c>
      <c r="M119" s="37">
        <v>39297</v>
      </c>
      <c r="O119" s="37">
        <v>2729</v>
      </c>
      <c r="P119" s="37">
        <v>4529</v>
      </c>
      <c r="T119" s="37">
        <f t="shared" si="22"/>
        <v>1013</v>
      </c>
      <c r="U119" s="37">
        <f t="shared" si="23"/>
      </c>
      <c r="V119" s="37">
        <f t="shared" si="24"/>
        <v>80</v>
      </c>
      <c r="W119" s="37">
        <f t="shared" si="25"/>
        <v>139.10000000000036</v>
      </c>
      <c r="X119" s="37">
        <f t="shared" si="26"/>
      </c>
      <c r="Y119" s="37">
        <f t="shared" si="27"/>
      </c>
      <c r="Z119" s="37">
        <f t="shared" si="27"/>
      </c>
    </row>
    <row r="120" spans="1:26" ht="16.5" customHeight="1">
      <c r="A120" s="58" t="s">
        <v>26</v>
      </c>
      <c r="B120" s="58">
        <v>1948</v>
      </c>
      <c r="C120" s="21" t="str">
        <f t="shared" si="17"/>
        <v>July-1948</v>
      </c>
      <c r="D120" s="23">
        <v>24.4</v>
      </c>
      <c r="E120" s="23">
        <v>39.2914653784219</v>
      </c>
      <c r="F120" s="24">
        <v>0.4</v>
      </c>
      <c r="G120" s="1">
        <f t="shared" si="16"/>
        <v>3.5454039265594544</v>
      </c>
      <c r="H120" s="25">
        <f t="shared" si="18"/>
        <v>0</v>
      </c>
      <c r="I120" s="25">
        <f t="shared" si="19"/>
        <v>-0.010245901639344024</v>
      </c>
      <c r="J120" s="26" t="b">
        <f t="shared" si="20"/>
        <v>0</v>
      </c>
      <c r="K120" s="26" t="b">
        <f t="shared" si="21"/>
        <v>0</v>
      </c>
      <c r="L120" s="23">
        <v>3.6</v>
      </c>
      <c r="M120" s="37">
        <v>39386</v>
      </c>
      <c r="O120" s="37">
        <v>2736</v>
      </c>
      <c r="P120" s="37">
        <v>4543</v>
      </c>
      <c r="T120" s="37">
        <f t="shared" si="22"/>
        <v>1167</v>
      </c>
      <c r="U120" s="37">
        <f t="shared" si="23"/>
      </c>
      <c r="V120" s="37">
        <f t="shared" si="24"/>
        <v>77</v>
      </c>
      <c r="W120" s="37">
        <f t="shared" si="25"/>
        <v>133.5</v>
      </c>
      <c r="X120" s="37">
        <f t="shared" si="26"/>
      </c>
      <c r="Y120" s="37">
        <f t="shared" si="27"/>
      </c>
      <c r="Z120" s="37">
        <f t="shared" si="27"/>
      </c>
    </row>
    <row r="121" spans="1:26" ht="16.5" customHeight="1">
      <c r="A121" s="58" t="s">
        <v>25</v>
      </c>
      <c r="B121" s="58">
        <v>1948</v>
      </c>
      <c r="C121" s="21" t="str">
        <f t="shared" si="17"/>
        <v>August-1948</v>
      </c>
      <c r="D121" s="23">
        <v>24.43</v>
      </c>
      <c r="E121" s="23">
        <v>39.33977455716587</v>
      </c>
      <c r="F121" s="24">
        <v>0.4</v>
      </c>
      <c r="G121" s="1">
        <f t="shared" si="16"/>
        <v>3.541050176342639</v>
      </c>
      <c r="H121" s="25">
        <f t="shared" si="18"/>
        <v>0</v>
      </c>
      <c r="I121" s="25">
        <f t="shared" si="19"/>
        <v>-0.0012279983626690694</v>
      </c>
      <c r="J121" s="26" t="b">
        <f t="shared" si="20"/>
        <v>0</v>
      </c>
      <c r="K121" s="26" t="b">
        <f t="shared" si="21"/>
        <v>0</v>
      </c>
      <c r="L121" s="23">
        <v>3.9</v>
      </c>
      <c r="M121" s="37">
        <v>39385</v>
      </c>
      <c r="O121" s="37">
        <v>2739</v>
      </c>
      <c r="P121" s="37">
        <v>4543.9</v>
      </c>
      <c r="T121" s="37">
        <f t="shared" si="22"/>
        <v>945</v>
      </c>
      <c r="U121" s="37">
        <f t="shared" si="23"/>
      </c>
      <c r="V121" s="37">
        <f t="shared" si="24"/>
        <v>73</v>
      </c>
      <c r="W121" s="37">
        <f t="shared" si="25"/>
        <v>128.69999999999982</v>
      </c>
      <c r="X121" s="37">
        <f t="shared" si="26"/>
      </c>
      <c r="Y121" s="37">
        <f t="shared" si="27"/>
      </c>
      <c r="Z121" s="37">
        <f t="shared" si="27"/>
      </c>
    </row>
    <row r="122" spans="1:26" ht="16.5" customHeight="1">
      <c r="A122" s="58" t="s">
        <v>24</v>
      </c>
      <c r="B122" s="58">
        <v>1948</v>
      </c>
      <c r="C122" s="21" t="str">
        <f t="shared" si="17"/>
        <v>September-1948</v>
      </c>
      <c r="D122" s="23">
        <v>24.36</v>
      </c>
      <c r="E122" s="23">
        <v>39.22705314009662</v>
      </c>
      <c r="F122" s="24">
        <v>0.4</v>
      </c>
      <c r="G122" s="1">
        <f t="shared" si="16"/>
        <v>3.5512256078838536</v>
      </c>
      <c r="H122" s="25">
        <f t="shared" si="18"/>
        <v>0</v>
      </c>
      <c r="I122" s="25">
        <f t="shared" si="19"/>
        <v>0.00287356321839094</v>
      </c>
      <c r="J122" s="26" t="b">
        <f t="shared" si="20"/>
        <v>0</v>
      </c>
      <c r="K122" s="26" t="b">
        <f t="shared" si="21"/>
        <v>0</v>
      </c>
      <c r="L122" s="23">
        <v>3.8</v>
      </c>
      <c r="M122" s="37">
        <v>39490</v>
      </c>
      <c r="O122" s="37">
        <v>2736</v>
      </c>
      <c r="P122" s="37">
        <v>4544.2</v>
      </c>
      <c r="T122" s="37">
        <f t="shared" si="22"/>
        <v>828</v>
      </c>
      <c r="U122" s="37">
        <f t="shared" si="23"/>
      </c>
      <c r="V122" s="37">
        <f t="shared" si="24"/>
        <v>63</v>
      </c>
      <c r="W122" s="37">
        <f t="shared" si="25"/>
        <v>104.80000000000018</v>
      </c>
      <c r="X122" s="37">
        <f t="shared" si="26"/>
      </c>
      <c r="Y122" s="37">
        <f t="shared" si="27"/>
      </c>
      <c r="Z122" s="37">
        <f t="shared" si="27"/>
      </c>
    </row>
    <row r="123" spans="1:26" ht="16.5" customHeight="1">
      <c r="A123" s="58" t="s">
        <v>23</v>
      </c>
      <c r="B123" s="58">
        <v>1948</v>
      </c>
      <c r="C123" s="21" t="str">
        <f t="shared" si="17"/>
        <v>October-1948</v>
      </c>
      <c r="D123" s="23">
        <v>24.31</v>
      </c>
      <c r="E123" s="23">
        <v>39.14653784219002</v>
      </c>
      <c r="F123" s="24">
        <v>0.4</v>
      </c>
      <c r="G123" s="1">
        <f t="shared" si="16"/>
        <v>3.5585296506808173</v>
      </c>
      <c r="H123" s="25">
        <f t="shared" si="18"/>
        <v>0</v>
      </c>
      <c r="I123" s="25">
        <f t="shared" si="19"/>
        <v>0.002056766762648987</v>
      </c>
      <c r="J123" s="26" t="b">
        <f t="shared" si="20"/>
        <v>0</v>
      </c>
      <c r="K123" s="26" t="b">
        <f t="shared" si="21"/>
        <v>0</v>
      </c>
      <c r="L123" s="23">
        <v>3.7</v>
      </c>
      <c r="M123" s="37">
        <v>39422</v>
      </c>
      <c r="O123" s="37">
        <v>2735</v>
      </c>
      <c r="P123" s="37">
        <v>4544.4</v>
      </c>
      <c r="T123" s="37">
        <f t="shared" si="22"/>
        <v>573</v>
      </c>
      <c r="U123" s="37">
        <f t="shared" si="23"/>
      </c>
      <c r="V123" s="37">
        <f t="shared" si="24"/>
        <v>45</v>
      </c>
      <c r="W123" s="37">
        <f t="shared" si="25"/>
        <v>75.29999999999927</v>
      </c>
      <c r="X123" s="37">
        <f t="shared" si="26"/>
      </c>
      <c r="Y123" s="37">
        <f t="shared" si="27"/>
      </c>
      <c r="Z123" s="37">
        <f t="shared" si="27"/>
      </c>
    </row>
    <row r="124" spans="1:26" ht="16.5" customHeight="1">
      <c r="A124" s="58" t="s">
        <v>22</v>
      </c>
      <c r="B124" s="58">
        <v>1948</v>
      </c>
      <c r="C124" s="21" t="str">
        <f t="shared" si="17"/>
        <v>November-1948</v>
      </c>
      <c r="D124" s="23">
        <v>24.16</v>
      </c>
      <c r="E124" s="23">
        <v>38.90499194847022</v>
      </c>
      <c r="F124" s="24">
        <v>0.4</v>
      </c>
      <c r="G124" s="1">
        <f t="shared" si="16"/>
        <v>3.580623170863024</v>
      </c>
      <c r="H124" s="25">
        <f t="shared" si="18"/>
        <v>0</v>
      </c>
      <c r="I124" s="25">
        <f t="shared" si="19"/>
        <v>0.006208609271523002</v>
      </c>
      <c r="J124" s="26" t="b">
        <f t="shared" si="20"/>
        <v>0</v>
      </c>
      <c r="K124" s="26" t="b">
        <f t="shared" si="21"/>
        <v>0</v>
      </c>
      <c r="L124" s="27">
        <v>3.8</v>
      </c>
      <c r="M124" s="37">
        <v>39325</v>
      </c>
      <c r="O124" s="37">
        <v>2737</v>
      </c>
      <c r="P124" s="37">
        <v>4548.2</v>
      </c>
      <c r="T124" s="37">
        <f t="shared" si="22"/>
        <v>423</v>
      </c>
      <c r="U124" s="37">
        <f t="shared" si="23"/>
      </c>
      <c r="V124" s="37">
        <f t="shared" si="24"/>
        <v>40</v>
      </c>
      <c r="W124" s="37">
        <f t="shared" si="25"/>
        <v>69.30000000000018</v>
      </c>
      <c r="X124" s="37">
        <f t="shared" si="26"/>
      </c>
      <c r="Y124" s="37">
        <f t="shared" si="27"/>
      </c>
      <c r="Z124" s="37">
        <f t="shared" si="27"/>
      </c>
    </row>
    <row r="125" spans="1:26" ht="16.5" customHeight="1">
      <c r="A125" s="58" t="s">
        <v>21</v>
      </c>
      <c r="B125" s="58">
        <v>1948</v>
      </c>
      <c r="C125" s="21" t="str">
        <f t="shared" si="17"/>
        <v>December-1948</v>
      </c>
      <c r="D125" s="23">
        <v>24.05</v>
      </c>
      <c r="E125" s="23">
        <v>38.7278582930757</v>
      </c>
      <c r="F125" s="24">
        <v>0.4</v>
      </c>
      <c r="G125" s="1">
        <f t="shared" si="16"/>
        <v>3.597000241498988</v>
      </c>
      <c r="H125" s="25">
        <f t="shared" si="18"/>
        <v>0</v>
      </c>
      <c r="I125" s="25">
        <f t="shared" si="19"/>
        <v>0.00457380457380463</v>
      </c>
      <c r="J125" s="26" t="b">
        <f t="shared" si="20"/>
        <v>0</v>
      </c>
      <c r="K125" s="26" t="b">
        <f t="shared" si="21"/>
        <v>0</v>
      </c>
      <c r="L125" s="27">
        <v>4</v>
      </c>
      <c r="M125" s="37">
        <v>39141</v>
      </c>
      <c r="O125" s="37">
        <v>2743</v>
      </c>
      <c r="P125" s="37">
        <v>4552.1</v>
      </c>
      <c r="T125" s="37">
        <f t="shared" si="22"/>
        <v>167</v>
      </c>
      <c r="U125" s="37">
        <f t="shared" si="23"/>
      </c>
      <c r="V125" s="37">
        <f t="shared" si="24"/>
        <v>48</v>
      </c>
      <c r="W125" s="37">
        <f t="shared" si="25"/>
        <v>71.20000000000073</v>
      </c>
      <c r="X125" s="37">
        <f t="shared" si="26"/>
      </c>
      <c r="Y125" s="37">
        <f t="shared" si="27"/>
      </c>
      <c r="Z125" s="37">
        <f t="shared" si="27"/>
      </c>
    </row>
    <row r="126" spans="1:26" ht="16.5" customHeight="1">
      <c r="A126" s="58" t="s">
        <v>20</v>
      </c>
      <c r="B126" s="58">
        <v>1949</v>
      </c>
      <c r="C126" s="21" t="str">
        <f t="shared" si="17"/>
        <v>January-1949</v>
      </c>
      <c r="D126" s="23">
        <v>24.01</v>
      </c>
      <c r="E126" s="23">
        <v>38.66344605475042</v>
      </c>
      <c r="F126" s="24">
        <v>0.4</v>
      </c>
      <c r="G126" s="1">
        <f t="shared" si="16"/>
        <v>3.602992745025016</v>
      </c>
      <c r="H126" s="25">
        <f t="shared" si="18"/>
        <v>0</v>
      </c>
      <c r="I126" s="25">
        <f t="shared" si="19"/>
        <v>0.0016659725114531732</v>
      </c>
      <c r="J126" s="26" t="b">
        <f t="shared" si="20"/>
        <v>0</v>
      </c>
      <c r="K126" s="26" t="b">
        <f t="shared" si="21"/>
        <v>0</v>
      </c>
      <c r="L126" s="27">
        <v>4.3</v>
      </c>
      <c r="M126" s="37">
        <v>38777</v>
      </c>
      <c r="O126" s="37">
        <v>2730</v>
      </c>
      <c r="P126" s="37">
        <v>4535.1</v>
      </c>
      <c r="T126" s="37">
        <f t="shared" si="22"/>
        <v>-281</v>
      </c>
      <c r="U126" s="37">
        <f t="shared" si="23"/>
      </c>
      <c r="V126" s="37">
        <f t="shared" si="24"/>
        <v>26</v>
      </c>
      <c r="W126" s="37">
        <f t="shared" si="25"/>
        <v>45.20000000000073</v>
      </c>
      <c r="X126" s="37">
        <f t="shared" si="26"/>
      </c>
      <c r="Y126" s="37">
        <f t="shared" si="27"/>
      </c>
      <c r="Z126" s="37">
        <f t="shared" si="27"/>
      </c>
    </row>
    <row r="127" spans="1:26" ht="16.5" customHeight="1">
      <c r="A127" s="58" t="s">
        <v>19</v>
      </c>
      <c r="B127" s="58">
        <v>1949</v>
      </c>
      <c r="C127" s="21" t="str">
        <f t="shared" si="17"/>
        <v>February-1949</v>
      </c>
      <c r="D127" s="23">
        <v>23.91</v>
      </c>
      <c r="E127" s="23">
        <v>38.50241545893721</v>
      </c>
      <c r="F127" s="24">
        <v>0.4</v>
      </c>
      <c r="G127" s="1">
        <f t="shared" si="16"/>
        <v>3.618061723465105</v>
      </c>
      <c r="H127" s="25">
        <f t="shared" si="18"/>
        <v>0</v>
      </c>
      <c r="I127" s="25">
        <f t="shared" si="19"/>
        <v>0.004182350480970598</v>
      </c>
      <c r="J127" s="26" t="b">
        <f t="shared" si="20"/>
        <v>0</v>
      </c>
      <c r="K127" s="26" t="b">
        <f t="shared" si="21"/>
        <v>0</v>
      </c>
      <c r="L127" s="27">
        <v>4.7</v>
      </c>
      <c r="M127" s="37">
        <v>38607</v>
      </c>
      <c r="O127" s="37">
        <v>2734</v>
      </c>
      <c r="P127" s="37">
        <v>4535.9</v>
      </c>
      <c r="T127" s="37">
        <f t="shared" si="22"/>
        <v>-315</v>
      </c>
      <c r="U127" s="37">
        <f t="shared" si="23"/>
      </c>
      <c r="V127" s="37">
        <f t="shared" si="24"/>
        <v>28</v>
      </c>
      <c r="W127" s="37">
        <f t="shared" si="25"/>
        <v>47.69999999999982</v>
      </c>
      <c r="X127" s="37">
        <f t="shared" si="26"/>
      </c>
      <c r="Y127" s="37">
        <f t="shared" si="27"/>
      </c>
      <c r="Z127" s="37">
        <f t="shared" si="27"/>
      </c>
    </row>
    <row r="128" spans="1:26" ht="16.5" customHeight="1">
      <c r="A128" s="58" t="s">
        <v>18</v>
      </c>
      <c r="B128" s="58">
        <v>1949</v>
      </c>
      <c r="C128" s="21" t="str">
        <f t="shared" si="17"/>
        <v>March-1949</v>
      </c>
      <c r="D128" s="23">
        <v>23.91</v>
      </c>
      <c r="E128" s="23">
        <v>38.50241545893721</v>
      </c>
      <c r="F128" s="24">
        <v>0.4</v>
      </c>
      <c r="G128" s="1">
        <f t="shared" si="16"/>
        <v>3.618061723465105</v>
      </c>
      <c r="H128" s="25">
        <f t="shared" si="18"/>
        <v>0</v>
      </c>
      <c r="I128" s="25">
        <f t="shared" si="19"/>
        <v>0</v>
      </c>
      <c r="J128" s="26" t="b">
        <f t="shared" si="20"/>
        <v>0</v>
      </c>
      <c r="K128" s="26" t="b">
        <f t="shared" si="21"/>
        <v>0</v>
      </c>
      <c r="L128" s="27">
        <v>5</v>
      </c>
      <c r="M128" s="37">
        <v>38323</v>
      </c>
      <c r="O128" s="37">
        <v>2727</v>
      </c>
      <c r="P128" s="37">
        <v>4519.9</v>
      </c>
      <c r="T128" s="37">
        <f t="shared" si="22"/>
        <v>-735</v>
      </c>
      <c r="U128" s="37">
        <f t="shared" si="23"/>
      </c>
      <c r="V128" s="37">
        <f t="shared" si="24"/>
        <v>14</v>
      </c>
      <c r="W128" s="37">
        <f t="shared" si="25"/>
        <v>19</v>
      </c>
      <c r="X128" s="37">
        <f t="shared" si="26"/>
      </c>
      <c r="Y128" s="37">
        <f t="shared" si="27"/>
      </c>
      <c r="Z128" s="37">
        <f t="shared" si="27"/>
      </c>
    </row>
    <row r="129" spans="1:26" ht="16.5" customHeight="1">
      <c r="A129" s="58" t="s">
        <v>17</v>
      </c>
      <c r="B129" s="58">
        <v>1949</v>
      </c>
      <c r="C129" s="21" t="str">
        <f t="shared" si="17"/>
        <v>April-1949</v>
      </c>
      <c r="D129" s="23">
        <v>23.92</v>
      </c>
      <c r="E129" s="23">
        <v>38.51851851851853</v>
      </c>
      <c r="F129" s="24">
        <v>0.4</v>
      </c>
      <c r="G129" s="1">
        <f t="shared" si="16"/>
        <v>3.61654915585496</v>
      </c>
      <c r="H129" s="25">
        <f t="shared" si="18"/>
        <v>0</v>
      </c>
      <c r="I129" s="25">
        <f t="shared" si="19"/>
        <v>-0.00041806020066914584</v>
      </c>
      <c r="J129" s="26" t="b">
        <f t="shared" si="20"/>
        <v>0</v>
      </c>
      <c r="K129" s="26" t="b">
        <f t="shared" si="21"/>
        <v>0</v>
      </c>
      <c r="L129" s="27">
        <v>5.3</v>
      </c>
      <c r="M129" s="37">
        <v>38282</v>
      </c>
      <c r="O129" s="37">
        <v>2760</v>
      </c>
      <c r="P129" s="37">
        <v>4581.2</v>
      </c>
      <c r="T129" s="37">
        <f t="shared" si="22"/>
        <v>-445</v>
      </c>
      <c r="U129" s="37">
        <f t="shared" si="23"/>
      </c>
      <c r="V129" s="37">
        <f t="shared" si="24"/>
        <v>63</v>
      </c>
      <c r="W129" s="37">
        <f t="shared" si="25"/>
        <v>114.39999999999964</v>
      </c>
      <c r="X129" s="37">
        <f t="shared" si="26"/>
      </c>
      <c r="Y129" s="37">
        <f t="shared" si="27"/>
      </c>
      <c r="Z129" s="37">
        <f t="shared" si="27"/>
      </c>
    </row>
    <row r="130" spans="1:26" ht="16.5" customHeight="1">
      <c r="A130" s="58" t="s">
        <v>16</v>
      </c>
      <c r="B130" s="58">
        <v>1949</v>
      </c>
      <c r="C130" s="21" t="str">
        <f t="shared" si="17"/>
        <v>May-1949</v>
      </c>
      <c r="D130" s="23">
        <v>23.91</v>
      </c>
      <c r="E130" s="23">
        <v>38.50241545893721</v>
      </c>
      <c r="F130" s="24">
        <v>0.4</v>
      </c>
      <c r="G130" s="1">
        <f t="shared" si="16"/>
        <v>3.618061723465105</v>
      </c>
      <c r="H130" s="25">
        <f t="shared" si="18"/>
        <v>0</v>
      </c>
      <c r="I130" s="25">
        <f t="shared" si="19"/>
        <v>0.00041823504809723744</v>
      </c>
      <c r="J130" s="26" t="b">
        <f t="shared" si="20"/>
        <v>0</v>
      </c>
      <c r="K130" s="26" t="b">
        <f t="shared" si="21"/>
        <v>0</v>
      </c>
      <c r="L130" s="27">
        <v>6.1</v>
      </c>
      <c r="M130" s="37">
        <v>38020</v>
      </c>
      <c r="O130" s="37">
        <v>2735</v>
      </c>
      <c r="P130" s="37">
        <v>4531.2</v>
      </c>
      <c r="T130" s="37">
        <f t="shared" si="22"/>
        <v>-1094</v>
      </c>
      <c r="U130" s="37">
        <f t="shared" si="23"/>
      </c>
      <c r="V130" s="37">
        <f t="shared" si="24"/>
        <v>15</v>
      </c>
      <c r="W130" s="37">
        <f t="shared" si="25"/>
        <v>20.699999999999818</v>
      </c>
      <c r="X130" s="37">
        <f t="shared" si="26"/>
      </c>
      <c r="Y130" s="37">
        <f t="shared" si="27"/>
      </c>
      <c r="Z130" s="37">
        <f t="shared" si="27"/>
      </c>
    </row>
    <row r="131" spans="1:26" ht="16.5" customHeight="1">
      <c r="A131" s="58" t="s">
        <v>27</v>
      </c>
      <c r="B131" s="58">
        <v>1949</v>
      </c>
      <c r="C131" s="21" t="str">
        <f t="shared" si="17"/>
        <v>June-1949</v>
      </c>
      <c r="D131" s="23">
        <v>23.92</v>
      </c>
      <c r="E131" s="23">
        <v>38.51851851851853</v>
      </c>
      <c r="F131" s="24">
        <v>0.4</v>
      </c>
      <c r="G131" s="1">
        <f aca="true" t="shared" si="28" ref="G131:G194">F131/(E131/$E$922)</f>
        <v>3.61654915585496</v>
      </c>
      <c r="H131" s="25">
        <f t="shared" si="18"/>
        <v>0</v>
      </c>
      <c r="I131" s="25">
        <f t="shared" si="19"/>
        <v>-0.00041806020066914584</v>
      </c>
      <c r="J131" s="26" t="b">
        <f t="shared" si="20"/>
        <v>0</v>
      </c>
      <c r="K131" s="26" t="b">
        <f t="shared" si="21"/>
        <v>0</v>
      </c>
      <c r="L131" s="27">
        <v>6.2</v>
      </c>
      <c r="M131" s="37">
        <v>37783</v>
      </c>
      <c r="O131" s="37">
        <v>2725</v>
      </c>
      <c r="P131" s="37">
        <v>4516.4</v>
      </c>
      <c r="T131" s="37">
        <f t="shared" si="22"/>
        <v>-1514</v>
      </c>
      <c r="U131" s="37">
        <f t="shared" si="23"/>
      </c>
      <c r="V131" s="37">
        <f t="shared" si="24"/>
        <v>-4</v>
      </c>
      <c r="W131" s="37">
        <f t="shared" si="25"/>
        <v>-12.600000000000364</v>
      </c>
      <c r="X131" s="37">
        <f t="shared" si="26"/>
      </c>
      <c r="Y131" s="37">
        <f t="shared" si="27"/>
      </c>
      <c r="Z131" s="37">
        <f t="shared" si="27"/>
      </c>
    </row>
    <row r="132" spans="1:26" ht="16.5" customHeight="1">
      <c r="A132" s="58" t="s">
        <v>26</v>
      </c>
      <c r="B132" s="58">
        <v>1949</v>
      </c>
      <c r="C132" s="21" t="str">
        <f aca="true" t="shared" si="29" ref="C132:C195">CONCATENATE(A132,"-",B132)</f>
        <v>July-1949</v>
      </c>
      <c r="D132" s="23">
        <v>23.7</v>
      </c>
      <c r="E132" s="23">
        <v>38.16425120772948</v>
      </c>
      <c r="F132" s="24">
        <v>0.4</v>
      </c>
      <c r="G132" s="1">
        <f t="shared" si="28"/>
        <v>3.6501204982299855</v>
      </c>
      <c r="H132" s="25">
        <f aca="true" t="shared" si="30" ref="H132:H195">F132/F131-1</f>
        <v>0</v>
      </c>
      <c r="I132" s="25">
        <f aca="true" t="shared" si="31" ref="I132:I195">G132/G131-1</f>
        <v>0.009282700421941126</v>
      </c>
      <c r="J132" s="26" t="b">
        <f aca="true" t="shared" si="32" ref="J132:J195">IF(H132&gt;0,TRUE,FALSE)</f>
        <v>0</v>
      </c>
      <c r="K132" s="26" t="b">
        <f t="shared" si="21"/>
        <v>0</v>
      </c>
      <c r="L132" s="27">
        <v>6.7</v>
      </c>
      <c r="M132" s="37">
        <v>37567</v>
      </c>
      <c r="O132" s="37">
        <v>2718</v>
      </c>
      <c r="P132" s="37">
        <v>4500.1</v>
      </c>
      <c r="T132" s="37">
        <f t="shared" si="22"/>
        <v>-1819</v>
      </c>
      <c r="U132" s="37">
        <f t="shared" si="23"/>
      </c>
      <c r="V132" s="37">
        <f t="shared" si="24"/>
        <v>-18</v>
      </c>
      <c r="W132" s="37">
        <f t="shared" si="25"/>
        <v>-42.899999999999636</v>
      </c>
      <c r="X132" s="37">
        <f t="shared" si="26"/>
      </c>
      <c r="Y132" s="37">
        <f t="shared" si="27"/>
      </c>
      <c r="Z132" s="37">
        <f t="shared" si="27"/>
      </c>
    </row>
    <row r="133" spans="1:26" ht="16.5" customHeight="1">
      <c r="A133" s="58" t="s">
        <v>25</v>
      </c>
      <c r="B133" s="58">
        <v>1949</v>
      </c>
      <c r="C133" s="21" t="str">
        <f t="shared" si="29"/>
        <v>August-1949</v>
      </c>
      <c r="D133" s="23">
        <v>23.7</v>
      </c>
      <c r="E133" s="23">
        <v>38.16425120772948</v>
      </c>
      <c r="F133" s="24">
        <v>0.4</v>
      </c>
      <c r="G133" s="1">
        <f t="shared" si="28"/>
        <v>3.6501204982299855</v>
      </c>
      <c r="H133" s="25">
        <f t="shared" si="30"/>
        <v>0</v>
      </c>
      <c r="I133" s="25">
        <f t="shared" si="31"/>
        <v>0</v>
      </c>
      <c r="J133" s="26" t="b">
        <f t="shared" si="32"/>
        <v>0</v>
      </c>
      <c r="K133" s="26" t="b">
        <f t="shared" si="21"/>
        <v>0</v>
      </c>
      <c r="L133" s="27">
        <v>6.8</v>
      </c>
      <c r="M133" s="37">
        <v>37637</v>
      </c>
      <c r="O133" s="37">
        <v>2715</v>
      </c>
      <c r="P133" s="37">
        <v>4495</v>
      </c>
      <c r="T133" s="37">
        <f t="shared" si="22"/>
        <v>-1748</v>
      </c>
      <c r="U133" s="37">
        <f t="shared" si="23"/>
      </c>
      <c r="V133" s="37">
        <f t="shared" si="24"/>
        <v>-24</v>
      </c>
      <c r="W133" s="37">
        <f t="shared" si="25"/>
        <v>-48.899999999999636</v>
      </c>
      <c r="X133" s="37">
        <f t="shared" si="26"/>
      </c>
      <c r="Y133" s="37">
        <f t="shared" si="27"/>
      </c>
      <c r="Z133" s="37">
        <f t="shared" si="27"/>
      </c>
    </row>
    <row r="134" spans="1:26" ht="16.5" customHeight="1">
      <c r="A134" s="58" t="s">
        <v>24</v>
      </c>
      <c r="B134" s="58">
        <v>1949</v>
      </c>
      <c r="C134" s="21" t="str">
        <f t="shared" si="29"/>
        <v>September-1949</v>
      </c>
      <c r="D134" s="23">
        <v>23.75</v>
      </c>
      <c r="E134" s="23">
        <v>38.24476650563608</v>
      </c>
      <c r="F134" s="24">
        <v>0.4</v>
      </c>
      <c r="G134" s="1">
        <f t="shared" si="28"/>
        <v>3.6424360340231856</v>
      </c>
      <c r="H134" s="25">
        <f t="shared" si="30"/>
        <v>0</v>
      </c>
      <c r="I134" s="25">
        <f t="shared" si="31"/>
        <v>-0.002105263157894721</v>
      </c>
      <c r="J134" s="26" t="b">
        <f t="shared" si="32"/>
        <v>0</v>
      </c>
      <c r="K134" s="26" t="b">
        <f t="shared" si="21"/>
        <v>0</v>
      </c>
      <c r="L134" s="27">
        <v>6.6</v>
      </c>
      <c r="M134" s="37">
        <v>37794</v>
      </c>
      <c r="O134" s="37">
        <v>2729</v>
      </c>
      <c r="P134" s="37">
        <v>4519.3</v>
      </c>
      <c r="T134" s="37">
        <f t="shared" si="22"/>
        <v>-1696</v>
      </c>
      <c r="U134" s="37">
        <f t="shared" si="23"/>
      </c>
      <c r="V134" s="37">
        <f t="shared" si="24"/>
        <v>-7</v>
      </c>
      <c r="W134" s="37">
        <f t="shared" si="25"/>
        <v>-24.899999999999636</v>
      </c>
      <c r="X134" s="37">
        <f t="shared" si="26"/>
      </c>
      <c r="Y134" s="37">
        <f t="shared" si="27"/>
      </c>
      <c r="Z134" s="37">
        <f t="shared" si="27"/>
      </c>
    </row>
    <row r="135" spans="1:26" ht="16.5" customHeight="1">
      <c r="A135" s="58" t="s">
        <v>23</v>
      </c>
      <c r="B135" s="58">
        <v>1949</v>
      </c>
      <c r="C135" s="21" t="str">
        <f t="shared" si="29"/>
        <v>October-1949</v>
      </c>
      <c r="D135" s="23">
        <v>23.67</v>
      </c>
      <c r="E135" s="23">
        <v>38.11594202898552</v>
      </c>
      <c r="F135" s="24">
        <v>0.4</v>
      </c>
      <c r="G135" s="1">
        <f t="shared" si="28"/>
        <v>3.654746759951443</v>
      </c>
      <c r="H135" s="25">
        <f t="shared" si="30"/>
        <v>0</v>
      </c>
      <c r="I135" s="25">
        <f t="shared" si="31"/>
        <v>0.003379805661174462</v>
      </c>
      <c r="J135" s="26" t="b">
        <f t="shared" si="32"/>
        <v>0</v>
      </c>
      <c r="K135" s="26" t="b">
        <f t="shared" si="21"/>
        <v>0</v>
      </c>
      <c r="L135" s="27">
        <v>7.9</v>
      </c>
      <c r="M135" s="37">
        <v>36980</v>
      </c>
      <c r="O135" s="37">
        <v>2719</v>
      </c>
      <c r="P135" s="37">
        <v>4498.9</v>
      </c>
      <c r="T135" s="37">
        <f t="shared" si="22"/>
        <v>-2442</v>
      </c>
      <c r="U135" s="37">
        <f t="shared" si="23"/>
      </c>
      <c r="V135" s="37">
        <f t="shared" si="24"/>
        <v>-16</v>
      </c>
      <c r="W135" s="37">
        <f t="shared" si="25"/>
        <v>-45.5</v>
      </c>
      <c r="X135" s="37">
        <f t="shared" si="26"/>
      </c>
      <c r="Y135" s="37">
        <f t="shared" si="27"/>
      </c>
      <c r="Z135" s="37">
        <f t="shared" si="27"/>
      </c>
    </row>
    <row r="136" spans="1:26" ht="16.5" customHeight="1">
      <c r="A136" s="58" t="s">
        <v>22</v>
      </c>
      <c r="B136" s="58">
        <v>1949</v>
      </c>
      <c r="C136" s="21" t="str">
        <f t="shared" si="29"/>
        <v>November-1949</v>
      </c>
      <c r="D136" s="23">
        <v>23.7</v>
      </c>
      <c r="E136" s="23">
        <v>38.16425120772948</v>
      </c>
      <c r="F136" s="24">
        <v>0.4</v>
      </c>
      <c r="G136" s="1">
        <f t="shared" si="28"/>
        <v>3.6501204982299855</v>
      </c>
      <c r="H136" s="25">
        <f t="shared" si="30"/>
        <v>0</v>
      </c>
      <c r="I136" s="25">
        <f t="shared" si="31"/>
        <v>-0.0012658227848101333</v>
      </c>
      <c r="J136" s="26" t="b">
        <f t="shared" si="32"/>
        <v>0</v>
      </c>
      <c r="K136" s="26" t="b">
        <f t="shared" si="21"/>
        <v>0</v>
      </c>
      <c r="L136" s="23">
        <v>6.4</v>
      </c>
      <c r="M136" s="37">
        <v>37295</v>
      </c>
      <c r="O136" s="37">
        <v>2715</v>
      </c>
      <c r="P136" s="37">
        <v>4486.8</v>
      </c>
      <c r="T136" s="37">
        <f t="shared" si="22"/>
        <v>-2030</v>
      </c>
      <c r="U136" s="37">
        <f t="shared" si="23"/>
      </c>
      <c r="V136" s="37">
        <f t="shared" si="24"/>
        <v>-22</v>
      </c>
      <c r="W136" s="37">
        <f t="shared" si="25"/>
        <v>-61.399999999999636</v>
      </c>
      <c r="X136" s="37">
        <f t="shared" si="26"/>
      </c>
      <c r="Y136" s="37">
        <f t="shared" si="27"/>
      </c>
      <c r="Z136" s="37">
        <f t="shared" si="27"/>
      </c>
    </row>
    <row r="137" spans="1:26" ht="16.5" customHeight="1">
      <c r="A137" s="58" t="s">
        <v>21</v>
      </c>
      <c r="B137" s="58">
        <v>1949</v>
      </c>
      <c r="C137" s="21" t="str">
        <f t="shared" si="29"/>
        <v>December-1949</v>
      </c>
      <c r="D137" s="23">
        <v>23.61</v>
      </c>
      <c r="E137" s="23">
        <v>38.0193236714976</v>
      </c>
      <c r="F137" s="24">
        <v>0.4</v>
      </c>
      <c r="G137" s="1">
        <f t="shared" si="28"/>
        <v>3.664034553496427</v>
      </c>
      <c r="H137" s="25">
        <f t="shared" si="30"/>
        <v>0</v>
      </c>
      <c r="I137" s="25">
        <f t="shared" si="31"/>
        <v>0.003811944091486552</v>
      </c>
      <c r="J137" s="26" t="b">
        <f t="shared" si="32"/>
        <v>0</v>
      </c>
      <c r="K137" s="26" t="b">
        <f t="shared" si="21"/>
        <v>0</v>
      </c>
      <c r="L137" s="23">
        <v>6.6</v>
      </c>
      <c r="M137" s="37">
        <v>37565</v>
      </c>
      <c r="O137" s="37">
        <v>2735</v>
      </c>
      <c r="P137" s="37">
        <v>4509.7</v>
      </c>
      <c r="T137" s="37">
        <f t="shared" si="22"/>
        <v>-1576</v>
      </c>
      <c r="U137" s="37">
        <f t="shared" si="23"/>
      </c>
      <c r="V137" s="37">
        <f t="shared" si="24"/>
        <v>-8</v>
      </c>
      <c r="W137" s="37">
        <f t="shared" si="25"/>
        <v>-42.400000000000546</v>
      </c>
      <c r="X137" s="37">
        <f t="shared" si="26"/>
      </c>
      <c r="Y137" s="37">
        <f t="shared" si="27"/>
      </c>
      <c r="Z137" s="37">
        <f t="shared" si="27"/>
      </c>
    </row>
    <row r="138" spans="1:26" ht="16.5" customHeight="1">
      <c r="A138" s="58" t="s">
        <v>20</v>
      </c>
      <c r="B138" s="58">
        <v>1950</v>
      </c>
      <c r="C138" s="21" t="str">
        <f t="shared" si="29"/>
        <v>January-1950</v>
      </c>
      <c r="D138" s="23">
        <v>23.51</v>
      </c>
      <c r="E138" s="23">
        <v>37.85829307568439</v>
      </c>
      <c r="F138" s="24">
        <v>0.75</v>
      </c>
      <c r="G138" s="1">
        <f t="shared" si="28"/>
        <v>6.899286671207784</v>
      </c>
      <c r="H138" s="25">
        <f t="shared" si="30"/>
        <v>0.875</v>
      </c>
      <c r="I138" s="25">
        <f t="shared" si="31"/>
        <v>0.8829753296469594</v>
      </c>
      <c r="J138" s="26" t="b">
        <f t="shared" si="32"/>
        <v>1</v>
      </c>
      <c r="K138" s="26" t="b">
        <f t="shared" si="21"/>
        <v>0</v>
      </c>
      <c r="L138" s="23">
        <v>6.5</v>
      </c>
      <c r="M138" s="37">
        <v>37594</v>
      </c>
      <c r="O138" s="37">
        <v>2717</v>
      </c>
      <c r="P138" s="37">
        <v>4497.5</v>
      </c>
      <c r="T138" s="37">
        <f t="shared" si="22"/>
        <v>-1183</v>
      </c>
      <c r="U138" s="37">
        <f t="shared" si="23"/>
      </c>
      <c r="V138" s="37">
        <f t="shared" si="24"/>
        <v>-13</v>
      </c>
      <c r="W138" s="37">
        <f t="shared" si="25"/>
        <v>-37.600000000000364</v>
      </c>
      <c r="X138" s="37">
        <f t="shared" si="26"/>
      </c>
      <c r="Y138" s="37">
        <f t="shared" si="27"/>
      </c>
      <c r="Z138" s="37">
        <f t="shared" si="27"/>
      </c>
    </row>
    <row r="139" spans="1:26" ht="16.5" customHeight="1">
      <c r="A139" s="58" t="s">
        <v>19</v>
      </c>
      <c r="B139" s="58">
        <v>1950</v>
      </c>
      <c r="C139" s="21" t="str">
        <f t="shared" si="29"/>
        <v>February-1950</v>
      </c>
      <c r="D139" s="23">
        <v>23.61</v>
      </c>
      <c r="E139" s="23">
        <v>38.0193236714976</v>
      </c>
      <c r="F139" s="24">
        <v>0.75</v>
      </c>
      <c r="G139" s="1">
        <f t="shared" si="28"/>
        <v>6.8700647878058</v>
      </c>
      <c r="H139" s="25">
        <f t="shared" si="30"/>
        <v>0</v>
      </c>
      <c r="I139" s="25">
        <f t="shared" si="31"/>
        <v>-0.004235493434985416</v>
      </c>
      <c r="J139" s="26" t="b">
        <f t="shared" si="32"/>
        <v>0</v>
      </c>
      <c r="K139" s="26" t="b">
        <f t="shared" si="21"/>
        <v>0</v>
      </c>
      <c r="L139" s="23">
        <v>6.4</v>
      </c>
      <c r="M139" s="37">
        <v>37372</v>
      </c>
      <c r="O139" s="37">
        <v>2720</v>
      </c>
      <c r="P139" s="37">
        <v>4498.6</v>
      </c>
      <c r="T139" s="37">
        <f t="shared" si="22"/>
        <v>-1235</v>
      </c>
      <c r="U139" s="37">
        <f t="shared" si="23"/>
      </c>
      <c r="V139" s="37">
        <f t="shared" si="24"/>
        <v>-14</v>
      </c>
      <c r="W139" s="37">
        <f t="shared" si="25"/>
        <v>-37.29999999999927</v>
      </c>
      <c r="X139" s="37">
        <f t="shared" si="26"/>
      </c>
      <c r="Y139" s="37">
        <f t="shared" si="27"/>
      </c>
      <c r="Z139" s="37">
        <f t="shared" si="27"/>
      </c>
    </row>
    <row r="140" spans="1:26" ht="16.5" customHeight="1">
      <c r="A140" s="58" t="s">
        <v>18</v>
      </c>
      <c r="B140" s="58">
        <v>1950</v>
      </c>
      <c r="C140" s="21" t="str">
        <f t="shared" si="29"/>
        <v>March-1950</v>
      </c>
      <c r="D140" s="23">
        <v>23.64</v>
      </c>
      <c r="E140" s="23">
        <v>38.06763285024156</v>
      </c>
      <c r="F140" s="24">
        <v>0.75</v>
      </c>
      <c r="G140" s="1">
        <f t="shared" si="28"/>
        <v>6.861346431476099</v>
      </c>
      <c r="H140" s="25">
        <f t="shared" si="30"/>
        <v>0</v>
      </c>
      <c r="I140" s="25">
        <f t="shared" si="31"/>
        <v>-0.0012690355329947334</v>
      </c>
      <c r="J140" s="26" t="b">
        <f t="shared" si="32"/>
        <v>0</v>
      </c>
      <c r="K140" s="26" t="b">
        <f t="shared" si="21"/>
        <v>0</v>
      </c>
      <c r="L140" s="23">
        <v>6.3</v>
      </c>
      <c r="M140" s="37">
        <v>37874</v>
      </c>
      <c r="O140" s="37">
        <v>2727</v>
      </c>
      <c r="P140" s="37">
        <v>4503</v>
      </c>
      <c r="T140" s="37">
        <f t="shared" si="22"/>
        <v>-449</v>
      </c>
      <c r="U140" s="37">
        <f t="shared" si="23"/>
      </c>
      <c r="V140" s="37">
        <f t="shared" si="24"/>
        <v>0</v>
      </c>
      <c r="W140" s="37">
        <f t="shared" si="25"/>
        <v>-16.899999999999636</v>
      </c>
      <c r="X140" s="37">
        <f t="shared" si="26"/>
      </c>
      <c r="Y140" s="37">
        <f t="shared" si="27"/>
      </c>
      <c r="Z140" s="37">
        <f t="shared" si="27"/>
      </c>
    </row>
    <row r="141" spans="1:26" ht="16.5" customHeight="1">
      <c r="A141" s="58" t="s">
        <v>17</v>
      </c>
      <c r="B141" s="58">
        <v>1950</v>
      </c>
      <c r="C141" s="21" t="str">
        <f t="shared" si="29"/>
        <v>April-1950</v>
      </c>
      <c r="D141" s="23">
        <v>23.65</v>
      </c>
      <c r="E141" s="23">
        <v>38.08373590982288</v>
      </c>
      <c r="F141" s="24">
        <v>0.75</v>
      </c>
      <c r="G141" s="1">
        <f t="shared" si="28"/>
        <v>6.858445227910992</v>
      </c>
      <c r="H141" s="25">
        <f t="shared" si="30"/>
        <v>0</v>
      </c>
      <c r="I141" s="25">
        <f t="shared" si="31"/>
        <v>-0.00042283298097256505</v>
      </c>
      <c r="J141" s="26" t="b">
        <f t="shared" si="32"/>
        <v>0</v>
      </c>
      <c r="K141" s="26" t="b">
        <f t="shared" si="21"/>
        <v>0</v>
      </c>
      <c r="L141" s="23">
        <v>5.8</v>
      </c>
      <c r="M141" s="37">
        <v>38282</v>
      </c>
      <c r="O141" s="37">
        <v>2740</v>
      </c>
      <c r="P141" s="37">
        <v>4523.3</v>
      </c>
      <c r="T141" s="37">
        <f t="shared" si="22"/>
        <v>0</v>
      </c>
      <c r="U141" s="37">
        <f t="shared" si="23"/>
      </c>
      <c r="V141" s="37">
        <f t="shared" si="24"/>
        <v>-20</v>
      </c>
      <c r="W141" s="37">
        <f t="shared" si="25"/>
        <v>-57.899999999999636</v>
      </c>
      <c r="X141" s="37">
        <f t="shared" si="26"/>
      </c>
      <c r="Y141" s="37">
        <f t="shared" si="27"/>
      </c>
      <c r="Z141" s="37">
        <f t="shared" si="27"/>
      </c>
    </row>
    <row r="142" spans="1:26" ht="16.5" customHeight="1">
      <c r="A142" s="58" t="s">
        <v>16</v>
      </c>
      <c r="B142" s="58">
        <v>1950</v>
      </c>
      <c r="C142" s="21" t="str">
        <f t="shared" si="29"/>
        <v>May-1950</v>
      </c>
      <c r="D142" s="23">
        <v>23.77</v>
      </c>
      <c r="E142" s="23">
        <v>38.27697262479872</v>
      </c>
      <c r="F142" s="24">
        <v>0.75</v>
      </c>
      <c r="G142" s="1">
        <f t="shared" si="28"/>
        <v>6.823821188056163</v>
      </c>
      <c r="H142" s="25">
        <f t="shared" si="30"/>
        <v>0</v>
      </c>
      <c r="I142" s="25">
        <f t="shared" si="31"/>
        <v>-0.0050483803113164916</v>
      </c>
      <c r="J142" s="26" t="b">
        <f t="shared" si="32"/>
        <v>0</v>
      </c>
      <c r="K142" s="26" t="b">
        <f t="shared" si="21"/>
        <v>0</v>
      </c>
      <c r="L142" s="23">
        <v>5.5</v>
      </c>
      <c r="M142" s="37">
        <v>38675</v>
      </c>
      <c r="O142" s="37">
        <v>2751</v>
      </c>
      <c r="P142" s="37">
        <v>4547</v>
      </c>
      <c r="T142" s="37">
        <f t="shared" si="22"/>
        <v>655</v>
      </c>
      <c r="U142" s="37">
        <f t="shared" si="23"/>
      </c>
      <c r="V142" s="37">
        <f t="shared" si="24"/>
        <v>16</v>
      </c>
      <c r="W142" s="37">
        <f t="shared" si="25"/>
        <v>15.800000000000182</v>
      </c>
      <c r="X142" s="37">
        <f t="shared" si="26"/>
      </c>
      <c r="Y142" s="37">
        <f t="shared" si="27"/>
      </c>
      <c r="Z142" s="37">
        <f t="shared" si="27"/>
      </c>
    </row>
    <row r="143" spans="1:26" ht="16.5" customHeight="1">
      <c r="A143" s="58" t="s">
        <v>27</v>
      </c>
      <c r="B143" s="58">
        <v>1950</v>
      </c>
      <c r="C143" s="21" t="str">
        <f t="shared" si="29"/>
        <v>June-1950</v>
      </c>
      <c r="D143" s="23">
        <v>23.88</v>
      </c>
      <c r="E143" s="23">
        <v>38.45410628019324</v>
      </c>
      <c r="F143" s="24">
        <v>0.75</v>
      </c>
      <c r="G143" s="1">
        <f t="shared" si="28"/>
        <v>6.792388175883376</v>
      </c>
      <c r="H143" s="25">
        <f t="shared" si="30"/>
        <v>0</v>
      </c>
      <c r="I143" s="25">
        <f t="shared" si="31"/>
        <v>-0.004606365159128822</v>
      </c>
      <c r="J143" s="26" t="b">
        <f t="shared" si="32"/>
        <v>0</v>
      </c>
      <c r="K143" s="26" t="b">
        <f t="shared" si="21"/>
        <v>0</v>
      </c>
      <c r="L143" s="23">
        <v>5.4</v>
      </c>
      <c r="M143" s="37">
        <v>39062</v>
      </c>
      <c r="O143" s="37">
        <v>2765</v>
      </c>
      <c r="P143" s="37">
        <v>4572.3</v>
      </c>
      <c r="T143" s="37">
        <f t="shared" si="22"/>
        <v>1279</v>
      </c>
      <c r="U143" s="37">
        <f t="shared" si="23"/>
      </c>
      <c r="V143" s="37">
        <f t="shared" si="24"/>
        <v>40</v>
      </c>
      <c r="W143" s="37">
        <f t="shared" si="25"/>
        <v>55.900000000000546</v>
      </c>
      <c r="X143" s="37">
        <f t="shared" si="26"/>
      </c>
      <c r="Y143" s="37">
        <f t="shared" si="27"/>
      </c>
      <c r="Z143" s="37">
        <f t="shared" si="27"/>
      </c>
    </row>
    <row r="144" spans="1:26" ht="16.5" customHeight="1">
      <c r="A144" s="58" t="s">
        <v>26</v>
      </c>
      <c r="B144" s="58">
        <v>1950</v>
      </c>
      <c r="C144" s="21" t="str">
        <f t="shared" si="29"/>
        <v>July-1950</v>
      </c>
      <c r="D144" s="23">
        <v>24.07</v>
      </c>
      <c r="E144" s="23">
        <v>38.76006441223834</v>
      </c>
      <c r="F144" s="24">
        <v>0.75</v>
      </c>
      <c r="G144" s="1">
        <f t="shared" si="28"/>
        <v>6.73877148483984</v>
      </c>
      <c r="H144" s="25">
        <f t="shared" si="30"/>
        <v>0</v>
      </c>
      <c r="I144" s="25">
        <f t="shared" si="31"/>
        <v>-0.007893643539676365</v>
      </c>
      <c r="J144" s="26" t="b">
        <f t="shared" si="32"/>
        <v>0</v>
      </c>
      <c r="K144" s="26" t="b">
        <f aca="true" t="shared" si="33" ref="K144:K207">J132</f>
        <v>0</v>
      </c>
      <c r="L144" s="23">
        <v>5</v>
      </c>
      <c r="M144" s="37">
        <v>39364</v>
      </c>
      <c r="O144" s="37">
        <v>2777</v>
      </c>
      <c r="P144" s="37">
        <v>4595.4</v>
      </c>
      <c r="T144" s="37">
        <f aca="true" t="shared" si="34" ref="T144:T207">IF(M132&gt;0,M144-M132,"")</f>
        <v>1797</v>
      </c>
      <c r="U144" s="37">
        <f t="shared" si="23"/>
      </c>
      <c r="V144" s="37">
        <f t="shared" si="24"/>
        <v>59</v>
      </c>
      <c r="W144" s="37">
        <f t="shared" si="25"/>
        <v>95.29999999999927</v>
      </c>
      <c r="X144" s="37">
        <f t="shared" si="26"/>
      </c>
      <c r="Y144" s="37">
        <f t="shared" si="27"/>
      </c>
      <c r="Z144" s="37">
        <f t="shared" si="27"/>
      </c>
    </row>
    <row r="145" spans="1:26" ht="16.5" customHeight="1">
      <c r="A145" s="58" t="s">
        <v>25</v>
      </c>
      <c r="B145" s="58">
        <v>1950</v>
      </c>
      <c r="C145" s="21" t="str">
        <f t="shared" si="29"/>
        <v>August-1950</v>
      </c>
      <c r="D145" s="23">
        <v>24.2</v>
      </c>
      <c r="E145" s="23">
        <v>38.9694041867955</v>
      </c>
      <c r="F145" s="24">
        <v>0.75</v>
      </c>
      <c r="G145" s="1">
        <f t="shared" si="28"/>
        <v>6.702571472731197</v>
      </c>
      <c r="H145" s="25">
        <f t="shared" si="30"/>
        <v>0</v>
      </c>
      <c r="I145" s="25">
        <f t="shared" si="31"/>
        <v>-0.005371900826446119</v>
      </c>
      <c r="J145" s="26" t="b">
        <f t="shared" si="32"/>
        <v>0</v>
      </c>
      <c r="K145" s="26" t="b">
        <f t="shared" si="33"/>
        <v>0</v>
      </c>
      <c r="L145" s="23">
        <v>4.5</v>
      </c>
      <c r="M145" s="37">
        <v>40001</v>
      </c>
      <c r="O145" s="37">
        <v>2801</v>
      </c>
      <c r="P145" s="37">
        <v>4638.9</v>
      </c>
      <c r="T145" s="37">
        <f t="shared" si="34"/>
        <v>2364</v>
      </c>
      <c r="U145" s="37">
        <f t="shared" si="23"/>
      </c>
      <c r="V145" s="37">
        <f t="shared" si="24"/>
        <v>86</v>
      </c>
      <c r="W145" s="37">
        <f t="shared" si="25"/>
        <v>143.89999999999964</v>
      </c>
      <c r="X145" s="37">
        <f t="shared" si="26"/>
      </c>
      <c r="Y145" s="37">
        <f t="shared" si="27"/>
      </c>
      <c r="Z145" s="37">
        <f t="shared" si="27"/>
      </c>
    </row>
    <row r="146" spans="1:26" ht="16.5" customHeight="1">
      <c r="A146" s="58" t="s">
        <v>24</v>
      </c>
      <c r="B146" s="58">
        <v>1950</v>
      </c>
      <c r="C146" s="21" t="str">
        <f t="shared" si="29"/>
        <v>September-1950</v>
      </c>
      <c r="D146" s="23">
        <v>24.34</v>
      </c>
      <c r="E146" s="23">
        <v>39.19484702093399</v>
      </c>
      <c r="F146" s="24">
        <v>0.75</v>
      </c>
      <c r="G146" s="1">
        <f t="shared" si="28"/>
        <v>6.664019294991576</v>
      </c>
      <c r="H146" s="25">
        <f t="shared" si="30"/>
        <v>0</v>
      </c>
      <c r="I146" s="25">
        <f t="shared" si="31"/>
        <v>-0.005751848808545734</v>
      </c>
      <c r="J146" s="26" t="b">
        <f t="shared" si="32"/>
        <v>0</v>
      </c>
      <c r="K146" s="26" t="b">
        <f t="shared" si="33"/>
        <v>0</v>
      </c>
      <c r="L146" s="23">
        <v>4.4</v>
      </c>
      <c r="M146" s="37">
        <v>40214</v>
      </c>
      <c r="O146" s="37">
        <v>2801</v>
      </c>
      <c r="P146" s="37">
        <v>4640.1</v>
      </c>
      <c r="T146" s="37">
        <f t="shared" si="34"/>
        <v>2420</v>
      </c>
      <c r="U146" s="37">
        <f t="shared" si="23"/>
      </c>
      <c r="V146" s="37">
        <f t="shared" si="24"/>
        <v>72</v>
      </c>
      <c r="W146" s="37">
        <f t="shared" si="25"/>
        <v>120.80000000000018</v>
      </c>
      <c r="X146" s="37">
        <f t="shared" si="26"/>
      </c>
      <c r="Y146" s="37">
        <f t="shared" si="27"/>
      </c>
      <c r="Z146" s="37">
        <f t="shared" si="27"/>
      </c>
    </row>
    <row r="147" spans="1:26" ht="16.5" customHeight="1">
      <c r="A147" s="58" t="s">
        <v>23</v>
      </c>
      <c r="B147" s="58">
        <v>1950</v>
      </c>
      <c r="C147" s="21" t="str">
        <f t="shared" si="29"/>
        <v>October-1950</v>
      </c>
      <c r="D147" s="23">
        <v>24.5</v>
      </c>
      <c r="E147" s="23">
        <v>39.45249597423512</v>
      </c>
      <c r="F147" s="24">
        <v>0.75</v>
      </c>
      <c r="G147" s="1">
        <f t="shared" si="28"/>
        <v>6.620499168983468</v>
      </c>
      <c r="H147" s="25">
        <f t="shared" si="30"/>
        <v>0</v>
      </c>
      <c r="I147" s="25">
        <f t="shared" si="31"/>
        <v>-0.0065306122448979265</v>
      </c>
      <c r="J147" s="26" t="b">
        <f t="shared" si="32"/>
        <v>0</v>
      </c>
      <c r="K147" s="26" t="b">
        <f t="shared" si="33"/>
        <v>0</v>
      </c>
      <c r="L147" s="23">
        <v>4.2</v>
      </c>
      <c r="M147" s="37">
        <v>40463</v>
      </c>
      <c r="O147" s="37">
        <v>2803</v>
      </c>
      <c r="P147" s="37">
        <v>4641.2</v>
      </c>
      <c r="T147" s="37">
        <f t="shared" si="34"/>
        <v>3483</v>
      </c>
      <c r="U147" s="37">
        <f t="shared" si="23"/>
      </c>
      <c r="V147" s="37">
        <f t="shared" si="24"/>
        <v>84</v>
      </c>
      <c r="W147" s="37">
        <f t="shared" si="25"/>
        <v>142.30000000000018</v>
      </c>
      <c r="X147" s="37">
        <f t="shared" si="26"/>
      </c>
      <c r="Y147" s="37">
        <f t="shared" si="27"/>
      </c>
      <c r="Z147" s="37">
        <f t="shared" si="27"/>
      </c>
    </row>
    <row r="148" spans="1:26" ht="16.5" customHeight="1">
      <c r="A148" s="58" t="s">
        <v>22</v>
      </c>
      <c r="B148" s="58">
        <v>1950</v>
      </c>
      <c r="C148" s="21" t="str">
        <f t="shared" si="29"/>
        <v>November-1950</v>
      </c>
      <c r="D148" s="23">
        <v>24.6</v>
      </c>
      <c r="E148" s="23">
        <v>39.61352657004833</v>
      </c>
      <c r="F148" s="24">
        <v>0.75</v>
      </c>
      <c r="G148" s="1">
        <f t="shared" si="28"/>
        <v>6.5935865707355665</v>
      </c>
      <c r="H148" s="25">
        <f t="shared" si="30"/>
        <v>0</v>
      </c>
      <c r="I148" s="25">
        <f t="shared" si="31"/>
        <v>-0.004065040650406693</v>
      </c>
      <c r="J148" s="26" t="b">
        <f t="shared" si="32"/>
        <v>0</v>
      </c>
      <c r="K148" s="26" t="b">
        <f t="shared" si="33"/>
        <v>0</v>
      </c>
      <c r="L148" s="23">
        <v>4.2</v>
      </c>
      <c r="M148" s="37">
        <v>40516</v>
      </c>
      <c r="O148" s="37">
        <v>2807</v>
      </c>
      <c r="P148" s="37">
        <v>4645</v>
      </c>
      <c r="T148" s="37">
        <f t="shared" si="34"/>
        <v>3221</v>
      </c>
      <c r="U148" s="37">
        <f t="shared" si="23"/>
      </c>
      <c r="V148" s="37">
        <f t="shared" si="24"/>
        <v>92</v>
      </c>
      <c r="W148" s="37">
        <f t="shared" si="25"/>
        <v>158.19999999999982</v>
      </c>
      <c r="X148" s="37">
        <f t="shared" si="26"/>
      </c>
      <c r="Y148" s="37">
        <f t="shared" si="27"/>
      </c>
      <c r="Z148" s="37">
        <f t="shared" si="27"/>
      </c>
    </row>
    <row r="149" spans="1:26" ht="16.5" customHeight="1">
      <c r="A149" s="58" t="s">
        <v>21</v>
      </c>
      <c r="B149" s="58">
        <v>1950</v>
      </c>
      <c r="C149" s="21" t="str">
        <f t="shared" si="29"/>
        <v>December-1950</v>
      </c>
      <c r="D149" s="23">
        <v>24.98</v>
      </c>
      <c r="E149" s="23">
        <v>40.22544283413851</v>
      </c>
      <c r="F149" s="24">
        <v>0.75</v>
      </c>
      <c r="G149" s="1">
        <f t="shared" si="28"/>
        <v>6.49328381265392</v>
      </c>
      <c r="H149" s="25">
        <f t="shared" si="30"/>
        <v>0</v>
      </c>
      <c r="I149" s="25">
        <f t="shared" si="31"/>
        <v>-0.01521216973578876</v>
      </c>
      <c r="J149" s="26" t="b">
        <f t="shared" si="32"/>
        <v>0</v>
      </c>
      <c r="K149" s="26" t="b">
        <f t="shared" si="33"/>
        <v>0</v>
      </c>
      <c r="L149" s="23">
        <v>4.3</v>
      </c>
      <c r="M149" s="37">
        <v>40541</v>
      </c>
      <c r="O149" s="37">
        <v>2818</v>
      </c>
      <c r="P149" s="37">
        <v>4652.8</v>
      </c>
      <c r="T149" s="37">
        <f t="shared" si="34"/>
        <v>2976</v>
      </c>
      <c r="U149" s="37">
        <f t="shared" si="23"/>
      </c>
      <c r="V149" s="37">
        <f t="shared" si="24"/>
        <v>83</v>
      </c>
      <c r="W149" s="37">
        <f t="shared" si="25"/>
        <v>143.10000000000036</v>
      </c>
      <c r="X149" s="37">
        <f t="shared" si="26"/>
      </c>
      <c r="Y149" s="37">
        <f t="shared" si="27"/>
      </c>
      <c r="Z149" s="37">
        <f t="shared" si="27"/>
      </c>
    </row>
    <row r="150" spans="1:26" ht="16.5" customHeight="1">
      <c r="A150" s="58" t="s">
        <v>20</v>
      </c>
      <c r="B150" s="58">
        <v>1951</v>
      </c>
      <c r="C150" s="21" t="str">
        <f t="shared" si="29"/>
        <v>January-1951</v>
      </c>
      <c r="D150" s="23">
        <v>25.38</v>
      </c>
      <c r="E150" s="23">
        <v>40.86956521739133</v>
      </c>
      <c r="F150" s="24">
        <v>0.75</v>
      </c>
      <c r="G150" s="1">
        <f t="shared" si="28"/>
        <v>6.39094679432998</v>
      </c>
      <c r="H150" s="25">
        <f t="shared" si="30"/>
        <v>0</v>
      </c>
      <c r="I150" s="25">
        <f t="shared" si="31"/>
        <v>-0.01576044129235632</v>
      </c>
      <c r="J150" s="26" t="b">
        <f t="shared" si="32"/>
        <v>0</v>
      </c>
      <c r="K150" s="26" t="b">
        <f t="shared" si="33"/>
        <v>1</v>
      </c>
      <c r="L150" s="23">
        <v>3.7</v>
      </c>
      <c r="M150" s="37">
        <v>40936</v>
      </c>
      <c r="O150" s="37">
        <v>2838</v>
      </c>
      <c r="P150" s="37">
        <v>4697.9</v>
      </c>
      <c r="T150" s="37">
        <f t="shared" si="34"/>
        <v>3342</v>
      </c>
      <c r="U150" s="37">
        <f t="shared" si="23"/>
      </c>
      <c r="V150" s="37">
        <f t="shared" si="24"/>
        <v>121</v>
      </c>
      <c r="W150" s="37">
        <f t="shared" si="25"/>
        <v>200.39999999999964</v>
      </c>
      <c r="X150" s="37">
        <f t="shared" si="26"/>
      </c>
      <c r="Y150" s="37">
        <f t="shared" si="27"/>
      </c>
      <c r="Z150" s="37">
        <f t="shared" si="27"/>
      </c>
    </row>
    <row r="151" spans="1:26" ht="16.5" customHeight="1">
      <c r="A151" s="58" t="s">
        <v>19</v>
      </c>
      <c r="B151" s="58">
        <v>1951</v>
      </c>
      <c r="C151" s="21" t="str">
        <f t="shared" si="29"/>
        <v>February-1951</v>
      </c>
      <c r="D151" s="23">
        <v>25.83</v>
      </c>
      <c r="E151" s="23">
        <v>41.59420289855074</v>
      </c>
      <c r="F151" s="24">
        <v>0.75</v>
      </c>
      <c r="G151" s="1">
        <f t="shared" si="28"/>
        <v>6.2796062578433975</v>
      </c>
      <c r="H151" s="25">
        <f t="shared" si="30"/>
        <v>0</v>
      </c>
      <c r="I151" s="25">
        <f t="shared" si="31"/>
        <v>-0.01742160278745608</v>
      </c>
      <c r="J151" s="26" t="b">
        <f t="shared" si="32"/>
        <v>0</v>
      </c>
      <c r="K151" s="26" t="b">
        <f t="shared" si="33"/>
        <v>0</v>
      </c>
      <c r="L151" s="23">
        <v>3.4</v>
      </c>
      <c r="M151" s="37">
        <v>41195</v>
      </c>
      <c r="O151" s="37">
        <v>2853</v>
      </c>
      <c r="P151" s="37">
        <v>4724.8</v>
      </c>
      <c r="T151" s="37">
        <f t="shared" si="34"/>
        <v>3823</v>
      </c>
      <c r="U151" s="37">
        <f t="shared" si="23"/>
      </c>
      <c r="V151" s="37">
        <f t="shared" si="24"/>
        <v>133</v>
      </c>
      <c r="W151" s="37">
        <f t="shared" si="25"/>
        <v>226.19999999999982</v>
      </c>
      <c r="X151" s="37">
        <f t="shared" si="26"/>
      </c>
      <c r="Y151" s="37">
        <f t="shared" si="27"/>
      </c>
      <c r="Z151" s="37">
        <f t="shared" si="27"/>
      </c>
    </row>
    <row r="152" spans="1:26" ht="16.5" customHeight="1">
      <c r="A152" s="58" t="s">
        <v>18</v>
      </c>
      <c r="B152" s="58">
        <v>1951</v>
      </c>
      <c r="C152" s="21" t="str">
        <f t="shared" si="29"/>
        <v>March-1951</v>
      </c>
      <c r="D152" s="23">
        <v>25.88</v>
      </c>
      <c r="E152" s="23">
        <v>41.67471819645734</v>
      </c>
      <c r="F152" s="24">
        <v>0.75</v>
      </c>
      <c r="G152" s="1">
        <f t="shared" si="28"/>
        <v>6.267474097376158</v>
      </c>
      <c r="H152" s="25">
        <f t="shared" si="30"/>
        <v>0</v>
      </c>
      <c r="I152" s="25">
        <f t="shared" si="31"/>
        <v>-0.0019319938176197704</v>
      </c>
      <c r="J152" s="26" t="b">
        <f t="shared" si="32"/>
        <v>0</v>
      </c>
      <c r="K152" s="26" t="b">
        <f t="shared" si="33"/>
        <v>0</v>
      </c>
      <c r="L152" s="23">
        <v>3.4</v>
      </c>
      <c r="M152" s="37">
        <v>41461</v>
      </c>
      <c r="O152" s="37">
        <v>2894</v>
      </c>
      <c r="P152" s="37">
        <v>4786.3</v>
      </c>
      <c r="T152" s="37">
        <f t="shared" si="34"/>
        <v>3587</v>
      </c>
      <c r="U152" s="37">
        <f t="shared" si="23"/>
      </c>
      <c r="V152" s="37">
        <f t="shared" si="24"/>
        <v>167</v>
      </c>
      <c r="W152" s="37">
        <f t="shared" si="25"/>
        <v>283.3000000000002</v>
      </c>
      <c r="X152" s="37">
        <f t="shared" si="26"/>
      </c>
      <c r="Y152" s="37">
        <f t="shared" si="27"/>
      </c>
      <c r="Z152" s="37">
        <f t="shared" si="27"/>
      </c>
    </row>
    <row r="153" spans="1:26" ht="16.5" customHeight="1">
      <c r="A153" s="58" t="s">
        <v>17</v>
      </c>
      <c r="B153" s="58">
        <v>1951</v>
      </c>
      <c r="C153" s="21" t="str">
        <f t="shared" si="29"/>
        <v>April-1951</v>
      </c>
      <c r="D153" s="23">
        <v>25.92</v>
      </c>
      <c r="E153" s="23">
        <v>41.73913043478262</v>
      </c>
      <c r="F153" s="24">
        <v>0.75</v>
      </c>
      <c r="G153" s="1">
        <f t="shared" si="28"/>
        <v>6.2578020694481085</v>
      </c>
      <c r="H153" s="25">
        <f t="shared" si="30"/>
        <v>0</v>
      </c>
      <c r="I153" s="25">
        <f t="shared" si="31"/>
        <v>-0.0015432098765432167</v>
      </c>
      <c r="J153" s="26" t="b">
        <f t="shared" si="32"/>
        <v>0</v>
      </c>
      <c r="K153" s="26" t="b">
        <f t="shared" si="33"/>
        <v>0</v>
      </c>
      <c r="L153" s="23">
        <v>3.1</v>
      </c>
      <c r="M153" s="37">
        <v>41405</v>
      </c>
      <c r="O153" s="37">
        <v>2828</v>
      </c>
      <c r="P153" s="37">
        <v>4665</v>
      </c>
      <c r="T153" s="37">
        <f t="shared" si="34"/>
        <v>3123</v>
      </c>
      <c r="U153" s="37">
        <f t="shared" si="23"/>
      </c>
      <c r="V153" s="37">
        <f t="shared" si="24"/>
        <v>88</v>
      </c>
      <c r="W153" s="37">
        <f t="shared" si="25"/>
        <v>141.69999999999982</v>
      </c>
      <c r="X153" s="37">
        <f t="shared" si="26"/>
      </c>
      <c r="Y153" s="37">
        <f t="shared" si="27"/>
      </c>
      <c r="Z153" s="37">
        <f t="shared" si="27"/>
      </c>
    </row>
    <row r="154" spans="1:26" ht="16.5" customHeight="1">
      <c r="A154" s="58" t="s">
        <v>16</v>
      </c>
      <c r="B154" s="58">
        <v>1951</v>
      </c>
      <c r="C154" s="21" t="str">
        <f t="shared" si="29"/>
        <v>May-1951</v>
      </c>
      <c r="D154" s="23">
        <v>25.99</v>
      </c>
      <c r="E154" s="23">
        <v>41.85185185185186</v>
      </c>
      <c r="F154" s="24">
        <v>0.75</v>
      </c>
      <c r="G154" s="1">
        <f t="shared" si="28"/>
        <v>6.2409476583337815</v>
      </c>
      <c r="H154" s="25">
        <f t="shared" si="30"/>
        <v>0</v>
      </c>
      <c r="I154" s="25">
        <f t="shared" si="31"/>
        <v>-0.0026933435936897787</v>
      </c>
      <c r="J154" s="26" t="b">
        <f t="shared" si="32"/>
        <v>0</v>
      </c>
      <c r="K154" s="26" t="b">
        <f t="shared" si="33"/>
        <v>0</v>
      </c>
      <c r="L154" s="23">
        <v>3</v>
      </c>
      <c r="M154" s="37">
        <v>41536</v>
      </c>
      <c r="O154" s="37">
        <v>2873</v>
      </c>
      <c r="P154" s="37">
        <v>4758</v>
      </c>
      <c r="T154" s="37">
        <f t="shared" si="34"/>
        <v>2861</v>
      </c>
      <c r="U154" s="37">
        <f t="shared" si="23"/>
      </c>
      <c r="V154" s="37">
        <f t="shared" si="24"/>
        <v>122</v>
      </c>
      <c r="W154" s="37">
        <f t="shared" si="25"/>
        <v>211</v>
      </c>
      <c r="X154" s="37">
        <f t="shared" si="26"/>
      </c>
      <c r="Y154" s="37">
        <f t="shared" si="27"/>
      </c>
      <c r="Z154" s="37">
        <f t="shared" si="27"/>
      </c>
    </row>
    <row r="155" spans="1:26" ht="16.5" customHeight="1">
      <c r="A155" s="58" t="s">
        <v>27</v>
      </c>
      <c r="B155" s="58">
        <v>1951</v>
      </c>
      <c r="C155" s="21" t="str">
        <f t="shared" si="29"/>
        <v>June-1951</v>
      </c>
      <c r="D155" s="23">
        <v>25.93</v>
      </c>
      <c r="E155" s="23">
        <v>41.75523349436394</v>
      </c>
      <c r="F155" s="24">
        <v>0.75</v>
      </c>
      <c r="G155" s="1">
        <f t="shared" si="28"/>
        <v>6.255388725032587</v>
      </c>
      <c r="H155" s="25">
        <f t="shared" si="30"/>
        <v>0</v>
      </c>
      <c r="I155" s="25">
        <f t="shared" si="31"/>
        <v>0.0023139220979560005</v>
      </c>
      <c r="J155" s="26" t="b">
        <f t="shared" si="32"/>
        <v>0</v>
      </c>
      <c r="K155" s="26" t="b">
        <f t="shared" si="33"/>
        <v>0</v>
      </c>
      <c r="L155" s="23">
        <v>3.2</v>
      </c>
      <c r="M155" s="37">
        <v>41569</v>
      </c>
      <c r="O155" s="37">
        <v>2880</v>
      </c>
      <c r="P155" s="37">
        <v>4768.2</v>
      </c>
      <c r="T155" s="37">
        <f t="shared" si="34"/>
        <v>2507</v>
      </c>
      <c r="U155" s="37">
        <f t="shared" si="23"/>
      </c>
      <c r="V155" s="37">
        <f t="shared" si="24"/>
        <v>115</v>
      </c>
      <c r="W155" s="37">
        <f t="shared" si="25"/>
        <v>195.89999999999964</v>
      </c>
      <c r="X155" s="37">
        <f t="shared" si="26"/>
      </c>
      <c r="Y155" s="37">
        <f t="shared" si="27"/>
      </c>
      <c r="Z155" s="37">
        <f t="shared" si="27"/>
      </c>
    </row>
    <row r="156" spans="1:26" ht="16.5" customHeight="1">
      <c r="A156" s="58" t="s">
        <v>26</v>
      </c>
      <c r="B156" s="58">
        <v>1951</v>
      </c>
      <c r="C156" s="21" t="str">
        <f t="shared" si="29"/>
        <v>July-1951</v>
      </c>
      <c r="D156" s="23">
        <v>25.91</v>
      </c>
      <c r="E156" s="23">
        <v>41.7230273752013</v>
      </c>
      <c r="F156" s="24">
        <v>0.75</v>
      </c>
      <c r="G156" s="1">
        <f t="shared" si="28"/>
        <v>6.260217276730798</v>
      </c>
      <c r="H156" s="25">
        <f t="shared" si="30"/>
        <v>0</v>
      </c>
      <c r="I156" s="25">
        <f t="shared" si="31"/>
        <v>0.0007719027402548484</v>
      </c>
      <c r="J156" s="26" t="b">
        <f t="shared" si="32"/>
        <v>0</v>
      </c>
      <c r="K156" s="26" t="b">
        <f t="shared" si="33"/>
        <v>0</v>
      </c>
      <c r="L156" s="23">
        <v>3.1</v>
      </c>
      <c r="M156" s="37">
        <v>41524</v>
      </c>
      <c r="O156" s="37">
        <v>2883</v>
      </c>
      <c r="P156" s="37">
        <v>4772</v>
      </c>
      <c r="T156" s="37">
        <f t="shared" si="34"/>
        <v>2160</v>
      </c>
      <c r="U156" s="37">
        <f t="shared" si="23"/>
      </c>
      <c r="V156" s="37">
        <f t="shared" si="24"/>
        <v>106</v>
      </c>
      <c r="W156" s="37">
        <f t="shared" si="25"/>
        <v>176.60000000000036</v>
      </c>
      <c r="X156" s="37">
        <f t="shared" si="26"/>
      </c>
      <c r="Y156" s="37">
        <f t="shared" si="27"/>
      </c>
      <c r="Z156" s="37">
        <f t="shared" si="27"/>
      </c>
    </row>
    <row r="157" spans="1:26" ht="16.5" customHeight="1">
      <c r="A157" s="58" t="s">
        <v>25</v>
      </c>
      <c r="B157" s="58">
        <v>1951</v>
      </c>
      <c r="C157" s="21" t="str">
        <f t="shared" si="29"/>
        <v>August-1951</v>
      </c>
      <c r="D157" s="23">
        <v>25.86</v>
      </c>
      <c r="E157" s="23">
        <v>41.6425120772947</v>
      </c>
      <c r="F157" s="24">
        <v>0.75</v>
      </c>
      <c r="G157" s="1">
        <f t="shared" si="28"/>
        <v>6.272321331790216</v>
      </c>
      <c r="H157" s="25">
        <f t="shared" si="30"/>
        <v>0</v>
      </c>
      <c r="I157" s="25">
        <f t="shared" si="31"/>
        <v>0.0019334880123742515</v>
      </c>
      <c r="J157" s="26" t="b">
        <f t="shared" si="32"/>
        <v>0</v>
      </c>
      <c r="K157" s="26" t="b">
        <f t="shared" si="33"/>
        <v>0</v>
      </c>
      <c r="L157" s="23">
        <v>3.1</v>
      </c>
      <c r="M157" s="37">
        <v>41490</v>
      </c>
      <c r="O157" s="37">
        <v>2888</v>
      </c>
      <c r="P157" s="37">
        <v>4775.9</v>
      </c>
      <c r="T157" s="37">
        <f t="shared" si="34"/>
        <v>1489</v>
      </c>
      <c r="U157" s="37">
        <f t="shared" si="23"/>
      </c>
      <c r="V157" s="37">
        <f t="shared" si="24"/>
        <v>87</v>
      </c>
      <c r="W157" s="37">
        <f t="shared" si="25"/>
        <v>137</v>
      </c>
      <c r="X157" s="37">
        <f t="shared" si="26"/>
      </c>
      <c r="Y157" s="37">
        <f t="shared" si="27"/>
      </c>
      <c r="Z157" s="37">
        <f t="shared" si="27"/>
      </c>
    </row>
    <row r="158" spans="1:26" ht="16.5" customHeight="1">
      <c r="A158" s="58" t="s">
        <v>24</v>
      </c>
      <c r="B158" s="58">
        <v>1951</v>
      </c>
      <c r="C158" s="21" t="str">
        <f t="shared" si="29"/>
        <v>September-1951</v>
      </c>
      <c r="D158" s="23">
        <v>26.03</v>
      </c>
      <c r="E158" s="23">
        <v>41.91626409017716</v>
      </c>
      <c r="F158" s="24">
        <v>0.75</v>
      </c>
      <c r="G158" s="1">
        <f t="shared" si="28"/>
        <v>6.231357266234918</v>
      </c>
      <c r="H158" s="25">
        <f t="shared" si="30"/>
        <v>0</v>
      </c>
      <c r="I158" s="25">
        <f t="shared" si="31"/>
        <v>-0.0065309258547833204</v>
      </c>
      <c r="J158" s="26" t="b">
        <f t="shared" si="32"/>
        <v>0</v>
      </c>
      <c r="K158" s="26" t="b">
        <f t="shared" si="33"/>
        <v>0</v>
      </c>
      <c r="L158" s="23">
        <v>3.3</v>
      </c>
      <c r="M158" s="37">
        <v>41403</v>
      </c>
      <c r="O158" s="37">
        <v>2887</v>
      </c>
      <c r="P158" s="37">
        <v>4774.9</v>
      </c>
      <c r="T158" s="37">
        <f t="shared" si="34"/>
        <v>1189</v>
      </c>
      <c r="U158" s="37">
        <f t="shared" si="23"/>
      </c>
      <c r="V158" s="37">
        <f t="shared" si="24"/>
        <v>86</v>
      </c>
      <c r="W158" s="37">
        <f t="shared" si="25"/>
        <v>134.79999999999927</v>
      </c>
      <c r="X158" s="37">
        <f t="shared" si="26"/>
      </c>
      <c r="Y158" s="37">
        <f t="shared" si="27"/>
      </c>
      <c r="Z158" s="37">
        <f t="shared" si="27"/>
      </c>
    </row>
    <row r="159" spans="1:26" ht="16.5" customHeight="1">
      <c r="A159" s="58" t="s">
        <v>23</v>
      </c>
      <c r="B159" s="58">
        <v>1951</v>
      </c>
      <c r="C159" s="21" t="str">
        <f t="shared" si="29"/>
        <v>October-1951</v>
      </c>
      <c r="D159" s="23">
        <v>26.16</v>
      </c>
      <c r="E159" s="23">
        <v>42.12560386473432</v>
      </c>
      <c r="F159" s="24">
        <v>0.75</v>
      </c>
      <c r="G159" s="1">
        <f t="shared" si="28"/>
        <v>6.200391041288032</v>
      </c>
      <c r="H159" s="25">
        <f t="shared" si="30"/>
        <v>0</v>
      </c>
      <c r="I159" s="25">
        <f t="shared" si="31"/>
        <v>-0.004969418960244498</v>
      </c>
      <c r="J159" s="26" t="b">
        <f t="shared" si="32"/>
        <v>0</v>
      </c>
      <c r="K159" s="26" t="b">
        <f t="shared" si="33"/>
        <v>0</v>
      </c>
      <c r="L159" s="23">
        <v>3.5</v>
      </c>
      <c r="M159" s="37">
        <v>41432</v>
      </c>
      <c r="O159" s="37">
        <v>2887</v>
      </c>
      <c r="P159" s="37">
        <v>4774.6</v>
      </c>
      <c r="T159" s="37">
        <f t="shared" si="34"/>
        <v>969</v>
      </c>
      <c r="U159" s="37">
        <f aca="true" t="shared" si="35" ref="U159:U222">IF(N147&gt;0,N159-N147,"")</f>
      </c>
      <c r="V159" s="37">
        <f aca="true" t="shared" si="36" ref="V159:V222">IF(O147&gt;0,O159-O147,"")</f>
        <v>84</v>
      </c>
      <c r="W159" s="37">
        <f aca="true" t="shared" si="37" ref="W159:W222">IF(P147&gt;0,P159-P147,"")</f>
        <v>133.40000000000055</v>
      </c>
      <c r="X159" s="37">
        <f aca="true" t="shared" si="38" ref="X159:X222">IF(Q147&gt;0,Q159-Q147,"")</f>
      </c>
      <c r="Y159" s="37">
        <f aca="true" t="shared" si="39" ref="Y159:Z222">IF(R147&gt;0,R159-R147,"")</f>
      </c>
      <c r="Z159" s="37">
        <f t="shared" si="39"/>
      </c>
    </row>
    <row r="160" spans="1:26" ht="16.5" customHeight="1">
      <c r="A160" s="58" t="s">
        <v>22</v>
      </c>
      <c r="B160" s="58">
        <v>1951</v>
      </c>
      <c r="C160" s="21" t="str">
        <f t="shared" si="29"/>
        <v>November-1951</v>
      </c>
      <c r="D160" s="23">
        <v>26.32</v>
      </c>
      <c r="E160" s="23">
        <v>42.38325281803544</v>
      </c>
      <c r="F160" s="24">
        <v>0.75</v>
      </c>
      <c r="G160" s="1">
        <f t="shared" si="28"/>
        <v>6.162698694532485</v>
      </c>
      <c r="H160" s="25">
        <f t="shared" si="30"/>
        <v>0</v>
      </c>
      <c r="I160" s="25">
        <f t="shared" si="31"/>
        <v>-0.006079027355622713</v>
      </c>
      <c r="J160" s="26" t="b">
        <f t="shared" si="32"/>
        <v>0</v>
      </c>
      <c r="K160" s="26" t="b">
        <f t="shared" si="33"/>
        <v>0</v>
      </c>
      <c r="L160" s="23">
        <v>3.5</v>
      </c>
      <c r="M160" s="37">
        <v>41522</v>
      </c>
      <c r="O160" s="37">
        <v>2898</v>
      </c>
      <c r="P160" s="37">
        <v>4794.8</v>
      </c>
      <c r="T160" s="37">
        <f t="shared" si="34"/>
        <v>1006</v>
      </c>
      <c r="U160" s="37">
        <f t="shared" si="35"/>
      </c>
      <c r="V160" s="37">
        <f t="shared" si="36"/>
        <v>91</v>
      </c>
      <c r="W160" s="37">
        <f t="shared" si="37"/>
        <v>149.80000000000018</v>
      </c>
      <c r="X160" s="37">
        <f t="shared" si="38"/>
      </c>
      <c r="Y160" s="37">
        <f t="shared" si="39"/>
      </c>
      <c r="Z160" s="37">
        <f t="shared" si="39"/>
      </c>
    </row>
    <row r="161" spans="1:26" ht="16.5" customHeight="1">
      <c r="A161" s="58" t="s">
        <v>21</v>
      </c>
      <c r="B161" s="58">
        <v>1951</v>
      </c>
      <c r="C161" s="21" t="str">
        <f t="shared" si="29"/>
        <v>December-1951</v>
      </c>
      <c r="D161" s="23">
        <v>26.47</v>
      </c>
      <c r="E161" s="23">
        <v>42.62479871175525</v>
      </c>
      <c r="F161" s="24">
        <v>0.75</v>
      </c>
      <c r="G161" s="1">
        <f t="shared" si="28"/>
        <v>6.1277759592026815</v>
      </c>
      <c r="H161" s="25">
        <f t="shared" si="30"/>
        <v>0</v>
      </c>
      <c r="I161" s="25">
        <f t="shared" si="31"/>
        <v>-0.005666792595391157</v>
      </c>
      <c r="J161" s="26" t="b">
        <f t="shared" si="32"/>
        <v>0</v>
      </c>
      <c r="K161" s="26" t="b">
        <f t="shared" si="33"/>
        <v>0</v>
      </c>
      <c r="L161" s="23">
        <v>3.1</v>
      </c>
      <c r="M161" s="37">
        <v>41621</v>
      </c>
      <c r="O161" s="37">
        <v>2904</v>
      </c>
      <c r="P161" s="37">
        <v>4799.8</v>
      </c>
      <c r="T161" s="37">
        <f t="shared" si="34"/>
        <v>1080</v>
      </c>
      <c r="U161" s="37">
        <f t="shared" si="35"/>
      </c>
      <c r="V161" s="37">
        <f t="shared" si="36"/>
        <v>86</v>
      </c>
      <c r="W161" s="37">
        <f t="shared" si="37"/>
        <v>147</v>
      </c>
      <c r="X161" s="37">
        <f t="shared" si="38"/>
      </c>
      <c r="Y161" s="37">
        <f t="shared" si="39"/>
      </c>
      <c r="Z161" s="37">
        <f t="shared" si="39"/>
      </c>
    </row>
    <row r="162" spans="1:26" ht="16.5" customHeight="1">
      <c r="A162" s="58" t="s">
        <v>20</v>
      </c>
      <c r="B162" s="58">
        <v>1952</v>
      </c>
      <c r="C162" s="21" t="str">
        <f t="shared" si="29"/>
        <v>January-1952</v>
      </c>
      <c r="D162" s="23">
        <v>26.45</v>
      </c>
      <c r="E162" s="23">
        <v>42.59259259259261</v>
      </c>
      <c r="F162" s="24">
        <v>0.75</v>
      </c>
      <c r="G162" s="1">
        <f t="shared" si="28"/>
        <v>6.132409438188845</v>
      </c>
      <c r="H162" s="25">
        <f t="shared" si="30"/>
        <v>0</v>
      </c>
      <c r="I162" s="25">
        <f t="shared" si="31"/>
        <v>0.0007561436672967048</v>
      </c>
      <c r="J162" s="26" t="b">
        <f t="shared" si="32"/>
        <v>0</v>
      </c>
      <c r="K162" s="26" t="b">
        <f t="shared" si="33"/>
        <v>0</v>
      </c>
      <c r="L162" s="23">
        <v>3.2</v>
      </c>
      <c r="M162" s="37">
        <v>41709</v>
      </c>
      <c r="O162" s="37">
        <v>2906</v>
      </c>
      <c r="P162" s="37">
        <v>4805.5</v>
      </c>
      <c r="T162" s="37">
        <f t="shared" si="34"/>
        <v>773</v>
      </c>
      <c r="U162" s="37">
        <f t="shared" si="35"/>
      </c>
      <c r="V162" s="37">
        <f t="shared" si="36"/>
        <v>68</v>
      </c>
      <c r="W162" s="37">
        <f t="shared" si="37"/>
        <v>107.60000000000036</v>
      </c>
      <c r="X162" s="37">
        <f t="shared" si="38"/>
      </c>
      <c r="Y162" s="37">
        <f t="shared" si="39"/>
      </c>
      <c r="Z162" s="37">
        <f t="shared" si="39"/>
      </c>
    </row>
    <row r="163" spans="1:26" ht="16.5" customHeight="1">
      <c r="A163" s="58" t="s">
        <v>19</v>
      </c>
      <c r="B163" s="58">
        <v>1952</v>
      </c>
      <c r="C163" s="21" t="str">
        <f t="shared" si="29"/>
        <v>February-1952</v>
      </c>
      <c r="D163" s="23">
        <v>26.41</v>
      </c>
      <c r="E163" s="23">
        <v>42.52818035426733</v>
      </c>
      <c r="F163" s="24">
        <v>0.75</v>
      </c>
      <c r="G163" s="1">
        <f t="shared" si="28"/>
        <v>6.141697449454561</v>
      </c>
      <c r="H163" s="25">
        <f t="shared" si="30"/>
        <v>0</v>
      </c>
      <c r="I163" s="25">
        <f t="shared" si="31"/>
        <v>0.0015145778114351582</v>
      </c>
      <c r="J163" s="26" t="b">
        <f t="shared" si="32"/>
        <v>0</v>
      </c>
      <c r="K163" s="26" t="b">
        <f t="shared" si="33"/>
        <v>0</v>
      </c>
      <c r="L163" s="23">
        <v>3.1</v>
      </c>
      <c r="M163" s="37">
        <v>41872</v>
      </c>
      <c r="O163" s="37">
        <v>2912</v>
      </c>
      <c r="P163" s="37">
        <v>4813.9</v>
      </c>
      <c r="T163" s="37">
        <f t="shared" si="34"/>
        <v>677</v>
      </c>
      <c r="U163" s="37">
        <f t="shared" si="35"/>
      </c>
      <c r="V163" s="37">
        <f t="shared" si="36"/>
        <v>59</v>
      </c>
      <c r="W163" s="37">
        <f t="shared" si="37"/>
        <v>89.09999999999945</v>
      </c>
      <c r="X163" s="37">
        <f t="shared" si="38"/>
      </c>
      <c r="Y163" s="37">
        <f t="shared" si="39"/>
      </c>
      <c r="Z163" s="37">
        <f t="shared" si="39"/>
      </c>
    </row>
    <row r="164" spans="1:26" ht="16.5" customHeight="1">
      <c r="A164" s="58" t="s">
        <v>18</v>
      </c>
      <c r="B164" s="58">
        <v>1952</v>
      </c>
      <c r="C164" s="21" t="str">
        <f t="shared" si="29"/>
        <v>March-1952</v>
      </c>
      <c r="D164" s="23">
        <v>26.39</v>
      </c>
      <c r="E164" s="23">
        <v>42.49597423510469</v>
      </c>
      <c r="F164" s="24">
        <v>0.75</v>
      </c>
      <c r="G164" s="1">
        <f t="shared" si="28"/>
        <v>6.146352013645129</v>
      </c>
      <c r="H164" s="25">
        <f t="shared" si="30"/>
        <v>0</v>
      </c>
      <c r="I164" s="25">
        <f t="shared" si="31"/>
        <v>0.0007578628268283261</v>
      </c>
      <c r="J164" s="26" t="b">
        <f t="shared" si="32"/>
        <v>0</v>
      </c>
      <c r="K164" s="26" t="b">
        <f t="shared" si="33"/>
        <v>0</v>
      </c>
      <c r="L164" s="23">
        <v>2.9</v>
      </c>
      <c r="M164" s="37">
        <v>41842</v>
      </c>
      <c r="O164" s="37">
        <v>2905</v>
      </c>
      <c r="P164" s="37">
        <v>4794.6</v>
      </c>
      <c r="T164" s="37">
        <f t="shared" si="34"/>
        <v>381</v>
      </c>
      <c r="U164" s="37">
        <f t="shared" si="35"/>
      </c>
      <c r="V164" s="37">
        <f t="shared" si="36"/>
        <v>11</v>
      </c>
      <c r="W164" s="37">
        <f t="shared" si="37"/>
        <v>8.300000000000182</v>
      </c>
      <c r="X164" s="37">
        <f t="shared" si="38"/>
      </c>
      <c r="Y164" s="37">
        <f t="shared" si="39"/>
      </c>
      <c r="Z164" s="37">
        <f t="shared" si="39"/>
      </c>
    </row>
    <row r="165" spans="1:26" ht="16.5" customHeight="1">
      <c r="A165" s="58" t="s">
        <v>17</v>
      </c>
      <c r="B165" s="58">
        <v>1952</v>
      </c>
      <c r="C165" s="21" t="str">
        <f t="shared" si="29"/>
        <v>April-1952</v>
      </c>
      <c r="D165" s="23">
        <v>26.46</v>
      </c>
      <c r="E165" s="23">
        <v>42.60869565217393</v>
      </c>
      <c r="F165" s="24">
        <v>0.75</v>
      </c>
      <c r="G165" s="1">
        <f t="shared" si="28"/>
        <v>6.130091823132841</v>
      </c>
      <c r="H165" s="25">
        <f t="shared" si="30"/>
        <v>0</v>
      </c>
      <c r="I165" s="25">
        <f t="shared" si="31"/>
        <v>-0.002645502645502451</v>
      </c>
      <c r="J165" s="26" t="b">
        <f t="shared" si="32"/>
        <v>0</v>
      </c>
      <c r="K165" s="26" t="b">
        <f t="shared" si="33"/>
        <v>0</v>
      </c>
      <c r="L165" s="23">
        <v>2.9</v>
      </c>
      <c r="M165" s="37">
        <v>41954</v>
      </c>
      <c r="O165" s="37">
        <v>2927</v>
      </c>
      <c r="P165" s="37">
        <v>4832.8</v>
      </c>
      <c r="T165" s="37">
        <f t="shared" si="34"/>
        <v>549</v>
      </c>
      <c r="U165" s="37">
        <f t="shared" si="35"/>
      </c>
      <c r="V165" s="37">
        <f t="shared" si="36"/>
        <v>99</v>
      </c>
      <c r="W165" s="37">
        <f t="shared" si="37"/>
        <v>167.80000000000018</v>
      </c>
      <c r="X165" s="37">
        <f t="shared" si="38"/>
      </c>
      <c r="Y165" s="37">
        <f t="shared" si="39"/>
      </c>
      <c r="Z165" s="37">
        <f t="shared" si="39"/>
      </c>
    </row>
    <row r="166" spans="1:26" ht="16.5" customHeight="1">
      <c r="A166" s="58" t="s">
        <v>16</v>
      </c>
      <c r="B166" s="58">
        <v>1952</v>
      </c>
      <c r="C166" s="21" t="str">
        <f t="shared" si="29"/>
        <v>May-1952</v>
      </c>
      <c r="D166" s="23">
        <v>26.47</v>
      </c>
      <c r="E166" s="23">
        <v>42.62479871175524</v>
      </c>
      <c r="F166" s="24">
        <v>0.75</v>
      </c>
      <c r="G166" s="1">
        <f t="shared" si="28"/>
        <v>6.1277759592026815</v>
      </c>
      <c r="H166" s="25">
        <f t="shared" si="30"/>
        <v>0</v>
      </c>
      <c r="I166" s="25">
        <f t="shared" si="31"/>
        <v>-0.0003777861730260845</v>
      </c>
      <c r="J166" s="26" t="b">
        <f t="shared" si="32"/>
        <v>0</v>
      </c>
      <c r="K166" s="26" t="b">
        <f t="shared" si="33"/>
        <v>0</v>
      </c>
      <c r="L166" s="23">
        <v>3</v>
      </c>
      <c r="M166" s="37">
        <v>41951</v>
      </c>
      <c r="O166" s="37">
        <v>2933</v>
      </c>
      <c r="P166" s="37">
        <v>4850.7</v>
      </c>
      <c r="T166" s="37">
        <f t="shared" si="34"/>
        <v>415</v>
      </c>
      <c r="U166" s="37">
        <f t="shared" si="35"/>
      </c>
      <c r="V166" s="37">
        <f t="shared" si="36"/>
        <v>60</v>
      </c>
      <c r="W166" s="37">
        <f t="shared" si="37"/>
        <v>92.69999999999982</v>
      </c>
      <c r="X166" s="37">
        <f t="shared" si="38"/>
      </c>
      <c r="Y166" s="37">
        <f t="shared" si="39"/>
      </c>
      <c r="Z166" s="37">
        <f t="shared" si="39"/>
      </c>
    </row>
    <row r="167" spans="1:26" ht="16.5" customHeight="1">
      <c r="A167" s="58" t="s">
        <v>27</v>
      </c>
      <c r="B167" s="58">
        <v>1952</v>
      </c>
      <c r="C167" s="21" t="str">
        <f t="shared" si="29"/>
        <v>June-1952</v>
      </c>
      <c r="D167" s="23">
        <v>26.53</v>
      </c>
      <c r="E167" s="23">
        <v>42.72141706924317</v>
      </c>
      <c r="F167" s="24">
        <v>0.75</v>
      </c>
      <c r="G167" s="1">
        <f t="shared" si="28"/>
        <v>6.113917438375235</v>
      </c>
      <c r="H167" s="25">
        <f t="shared" si="30"/>
        <v>0</v>
      </c>
      <c r="I167" s="25">
        <f t="shared" si="31"/>
        <v>-0.0022615906520919715</v>
      </c>
      <c r="J167" s="26" t="b">
        <f t="shared" si="32"/>
        <v>0</v>
      </c>
      <c r="K167" s="26" t="b">
        <f t="shared" si="33"/>
        <v>0</v>
      </c>
      <c r="L167" s="23">
        <v>3</v>
      </c>
      <c r="M167" s="37">
        <v>41574</v>
      </c>
      <c r="O167" s="37">
        <v>2939</v>
      </c>
      <c r="P167" s="37">
        <v>4864.5</v>
      </c>
      <c r="T167" s="37">
        <f t="shared" si="34"/>
        <v>5</v>
      </c>
      <c r="U167" s="37">
        <f t="shared" si="35"/>
      </c>
      <c r="V167" s="37">
        <f t="shared" si="36"/>
        <v>59</v>
      </c>
      <c r="W167" s="37">
        <f t="shared" si="37"/>
        <v>96.30000000000018</v>
      </c>
      <c r="X167" s="37">
        <f t="shared" si="38"/>
      </c>
      <c r="Y167" s="37">
        <f t="shared" si="39"/>
      </c>
      <c r="Z167" s="37">
        <f t="shared" si="39"/>
      </c>
    </row>
    <row r="168" spans="1:26" ht="16.5" customHeight="1">
      <c r="A168" s="58" t="s">
        <v>26</v>
      </c>
      <c r="B168" s="58">
        <v>1952</v>
      </c>
      <c r="C168" s="21" t="str">
        <f t="shared" si="29"/>
        <v>July-1952</v>
      </c>
      <c r="D168" s="23">
        <v>26.68</v>
      </c>
      <c r="E168" s="23">
        <v>42.96296296296298</v>
      </c>
      <c r="F168" s="24">
        <v>0.75</v>
      </c>
      <c r="G168" s="1">
        <f t="shared" si="28"/>
        <v>6.079543839583769</v>
      </c>
      <c r="H168" s="25">
        <f t="shared" si="30"/>
        <v>0</v>
      </c>
      <c r="I168" s="25">
        <f t="shared" si="31"/>
        <v>-0.005622188905547332</v>
      </c>
      <c r="J168" s="26" t="b">
        <f t="shared" si="32"/>
        <v>0</v>
      </c>
      <c r="K168" s="26" t="b">
        <f t="shared" si="33"/>
        <v>0</v>
      </c>
      <c r="L168" s="23">
        <v>3.2</v>
      </c>
      <c r="M168" s="37">
        <v>41407</v>
      </c>
      <c r="O168" s="37">
        <v>2949</v>
      </c>
      <c r="P168" s="37">
        <v>4882.3</v>
      </c>
      <c r="T168" s="37">
        <f t="shared" si="34"/>
        <v>-117</v>
      </c>
      <c r="U168" s="37">
        <f t="shared" si="35"/>
      </c>
      <c r="V168" s="37">
        <f t="shared" si="36"/>
        <v>66</v>
      </c>
      <c r="W168" s="37">
        <f t="shared" si="37"/>
        <v>110.30000000000018</v>
      </c>
      <c r="X168" s="37">
        <f t="shared" si="38"/>
      </c>
      <c r="Y168" s="37">
        <f t="shared" si="39"/>
      </c>
      <c r="Z168" s="37">
        <f t="shared" si="39"/>
      </c>
    </row>
    <row r="169" spans="1:26" ht="16.5" customHeight="1">
      <c r="A169" s="58" t="s">
        <v>25</v>
      </c>
      <c r="B169" s="58">
        <v>1952</v>
      </c>
      <c r="C169" s="21" t="str">
        <f t="shared" si="29"/>
        <v>August-1952</v>
      </c>
      <c r="D169" s="23">
        <v>26.69</v>
      </c>
      <c r="E169" s="23">
        <v>42.97906602254429</v>
      </c>
      <c r="F169" s="24">
        <v>0.75</v>
      </c>
      <c r="G169" s="1">
        <f t="shared" si="28"/>
        <v>6.077266003750281</v>
      </c>
      <c r="H169" s="25">
        <f t="shared" si="30"/>
        <v>0</v>
      </c>
      <c r="I169" s="25">
        <f t="shared" si="31"/>
        <v>-0.0003746721618581583</v>
      </c>
      <c r="J169" s="26" t="b">
        <f t="shared" si="32"/>
        <v>0</v>
      </c>
      <c r="K169" s="26" t="b">
        <f t="shared" si="33"/>
        <v>0</v>
      </c>
      <c r="L169" s="23">
        <v>3.4</v>
      </c>
      <c r="M169" s="37">
        <v>42205</v>
      </c>
      <c r="O169" s="37">
        <v>2958</v>
      </c>
      <c r="P169" s="37">
        <v>4896.4</v>
      </c>
      <c r="T169" s="37">
        <f t="shared" si="34"/>
        <v>715</v>
      </c>
      <c r="U169" s="37">
        <f t="shared" si="35"/>
      </c>
      <c r="V169" s="37">
        <f t="shared" si="36"/>
        <v>70</v>
      </c>
      <c r="W169" s="37">
        <f t="shared" si="37"/>
        <v>120.5</v>
      </c>
      <c r="X169" s="37">
        <f t="shared" si="38"/>
      </c>
      <c r="Y169" s="37">
        <f t="shared" si="39"/>
      </c>
      <c r="Z169" s="37">
        <f t="shared" si="39"/>
      </c>
    </row>
    <row r="170" spans="1:26" ht="16.5" customHeight="1">
      <c r="A170" s="58" t="s">
        <v>24</v>
      </c>
      <c r="B170" s="58">
        <v>1952</v>
      </c>
      <c r="C170" s="21" t="str">
        <f t="shared" si="29"/>
        <v>September-1952</v>
      </c>
      <c r="D170" s="23">
        <v>26.63</v>
      </c>
      <c r="E170" s="23">
        <v>42.88244766505637</v>
      </c>
      <c r="F170" s="24">
        <v>0.75</v>
      </c>
      <c r="G170" s="1">
        <f t="shared" si="28"/>
        <v>6.090958679688134</v>
      </c>
      <c r="H170" s="25">
        <f t="shared" si="30"/>
        <v>0</v>
      </c>
      <c r="I170" s="25">
        <f t="shared" si="31"/>
        <v>0.0022530980097634767</v>
      </c>
      <c r="J170" s="26" t="b">
        <f t="shared" si="32"/>
        <v>0</v>
      </c>
      <c r="K170" s="26" t="b">
        <f t="shared" si="33"/>
        <v>0</v>
      </c>
      <c r="L170" s="23">
        <v>3.1</v>
      </c>
      <c r="M170" s="37">
        <v>42585</v>
      </c>
      <c r="O170" s="37">
        <v>2972</v>
      </c>
      <c r="P170" s="37">
        <v>4922.8</v>
      </c>
      <c r="T170" s="37">
        <f t="shared" si="34"/>
        <v>1182</v>
      </c>
      <c r="U170" s="37">
        <f t="shared" si="35"/>
      </c>
      <c r="V170" s="37">
        <f t="shared" si="36"/>
        <v>85</v>
      </c>
      <c r="W170" s="37">
        <f t="shared" si="37"/>
        <v>147.90000000000055</v>
      </c>
      <c r="X170" s="37">
        <f t="shared" si="38"/>
      </c>
      <c r="Y170" s="37">
        <f t="shared" si="39"/>
      </c>
      <c r="Z170" s="37">
        <f t="shared" si="39"/>
      </c>
    </row>
    <row r="171" spans="1:26" ht="16.5" customHeight="1">
      <c r="A171" s="58" t="s">
        <v>23</v>
      </c>
      <c r="B171" s="58">
        <v>1952</v>
      </c>
      <c r="C171" s="21" t="str">
        <f t="shared" si="29"/>
        <v>October-1952</v>
      </c>
      <c r="D171" s="23">
        <v>26.69</v>
      </c>
      <c r="E171" s="23">
        <v>42.97906602254429</v>
      </c>
      <c r="F171" s="24">
        <v>0.75</v>
      </c>
      <c r="G171" s="1">
        <f t="shared" si="28"/>
        <v>6.077266003750281</v>
      </c>
      <c r="H171" s="25">
        <f t="shared" si="30"/>
        <v>0</v>
      </c>
      <c r="I171" s="25">
        <f t="shared" si="31"/>
        <v>-0.0022480329711502822</v>
      </c>
      <c r="J171" s="26" t="b">
        <f t="shared" si="32"/>
        <v>0</v>
      </c>
      <c r="K171" s="26" t="b">
        <f t="shared" si="33"/>
        <v>0</v>
      </c>
      <c r="L171" s="23">
        <v>3</v>
      </c>
      <c r="M171" s="37">
        <v>42782</v>
      </c>
      <c r="O171" s="37">
        <v>2986</v>
      </c>
      <c r="P171" s="37">
        <v>4946.4</v>
      </c>
      <c r="T171" s="37">
        <f t="shared" si="34"/>
        <v>1350</v>
      </c>
      <c r="U171" s="37">
        <f t="shared" si="35"/>
      </c>
      <c r="V171" s="37">
        <f t="shared" si="36"/>
        <v>99</v>
      </c>
      <c r="W171" s="37">
        <f t="shared" si="37"/>
        <v>171.79999999999927</v>
      </c>
      <c r="X171" s="37">
        <f t="shared" si="38"/>
      </c>
      <c r="Y171" s="37">
        <f t="shared" si="39"/>
      </c>
      <c r="Z171" s="37">
        <f t="shared" si="39"/>
      </c>
    </row>
    <row r="172" spans="1:26" ht="16.5" customHeight="1">
      <c r="A172" s="58" t="s">
        <v>22</v>
      </c>
      <c r="B172" s="58">
        <v>1952</v>
      </c>
      <c r="C172" s="21" t="str">
        <f t="shared" si="29"/>
        <v>November-1952</v>
      </c>
      <c r="D172" s="23">
        <v>26.69</v>
      </c>
      <c r="E172" s="23">
        <v>42.97906602254429</v>
      </c>
      <c r="F172" s="24">
        <v>0.75</v>
      </c>
      <c r="G172" s="1">
        <f t="shared" si="28"/>
        <v>6.077266003750281</v>
      </c>
      <c r="H172" s="25">
        <f t="shared" si="30"/>
        <v>0</v>
      </c>
      <c r="I172" s="25">
        <f t="shared" si="31"/>
        <v>0</v>
      </c>
      <c r="J172" s="26" t="b">
        <f t="shared" si="32"/>
        <v>0</v>
      </c>
      <c r="K172" s="26" t="b">
        <f t="shared" si="33"/>
        <v>0</v>
      </c>
      <c r="L172" s="23">
        <v>2.8</v>
      </c>
      <c r="M172" s="37">
        <v>43015</v>
      </c>
      <c r="O172" s="37">
        <v>2995</v>
      </c>
      <c r="P172" s="37">
        <v>4963.8</v>
      </c>
      <c r="T172" s="37">
        <f t="shared" si="34"/>
        <v>1493</v>
      </c>
      <c r="U172" s="37">
        <f t="shared" si="35"/>
      </c>
      <c r="V172" s="37">
        <f t="shared" si="36"/>
        <v>97</v>
      </c>
      <c r="W172" s="37">
        <f t="shared" si="37"/>
        <v>169</v>
      </c>
      <c r="X172" s="37">
        <f t="shared" si="38"/>
      </c>
      <c r="Y172" s="37">
        <f t="shared" si="39"/>
      </c>
      <c r="Z172" s="37">
        <f t="shared" si="39"/>
      </c>
    </row>
    <row r="173" spans="1:26" ht="16.5" customHeight="1">
      <c r="A173" s="58" t="s">
        <v>21</v>
      </c>
      <c r="B173" s="58">
        <v>1952</v>
      </c>
      <c r="C173" s="21" t="str">
        <f t="shared" si="29"/>
        <v>December-1952</v>
      </c>
      <c r="D173" s="23">
        <v>26.71</v>
      </c>
      <c r="E173" s="23">
        <v>43.01127214170694</v>
      </c>
      <c r="F173" s="24">
        <v>0.75</v>
      </c>
      <c r="G173" s="1">
        <f t="shared" si="28"/>
        <v>6.072715448899101</v>
      </c>
      <c r="H173" s="25">
        <f t="shared" si="30"/>
        <v>0</v>
      </c>
      <c r="I173" s="25">
        <f t="shared" si="31"/>
        <v>-0.0007487832272558004</v>
      </c>
      <c r="J173" s="26" t="b">
        <f t="shared" si="32"/>
        <v>0</v>
      </c>
      <c r="K173" s="26" t="b">
        <f t="shared" si="33"/>
        <v>0</v>
      </c>
      <c r="L173" s="23">
        <v>2.7</v>
      </c>
      <c r="M173" s="37">
        <v>43229</v>
      </c>
      <c r="O173" s="37">
        <v>3005</v>
      </c>
      <c r="P173" s="37">
        <v>4979.7</v>
      </c>
      <c r="T173" s="37">
        <f t="shared" si="34"/>
        <v>1608</v>
      </c>
      <c r="U173" s="37">
        <f t="shared" si="35"/>
      </c>
      <c r="V173" s="37">
        <f t="shared" si="36"/>
        <v>101</v>
      </c>
      <c r="W173" s="37">
        <f t="shared" si="37"/>
        <v>179.89999999999964</v>
      </c>
      <c r="X173" s="37">
        <f t="shared" si="38"/>
      </c>
      <c r="Y173" s="37">
        <f t="shared" si="39"/>
      </c>
      <c r="Z173" s="37">
        <f t="shared" si="39"/>
      </c>
    </row>
    <row r="174" spans="1:26" ht="16.5" customHeight="1">
      <c r="A174" s="58" t="s">
        <v>20</v>
      </c>
      <c r="B174" s="58">
        <v>1953</v>
      </c>
      <c r="C174" s="21" t="str">
        <f t="shared" si="29"/>
        <v>January-1953</v>
      </c>
      <c r="D174" s="23">
        <v>26.64</v>
      </c>
      <c r="E174" s="23">
        <v>42.89855072463769</v>
      </c>
      <c r="F174" s="24">
        <v>0.75</v>
      </c>
      <c r="G174" s="1">
        <f t="shared" si="28"/>
        <v>6.08867228378735</v>
      </c>
      <c r="H174" s="25">
        <f t="shared" si="30"/>
        <v>0</v>
      </c>
      <c r="I174" s="25">
        <f t="shared" si="31"/>
        <v>0.0026276276276278043</v>
      </c>
      <c r="J174" s="26" t="b">
        <f t="shared" si="32"/>
        <v>0</v>
      </c>
      <c r="K174" s="26" t="b">
        <f t="shared" si="33"/>
        <v>0</v>
      </c>
      <c r="L174" s="23">
        <v>2.9</v>
      </c>
      <c r="M174" s="37">
        <v>43351</v>
      </c>
      <c r="O174" s="37">
        <v>3006</v>
      </c>
      <c r="P174" s="37">
        <v>4980.8</v>
      </c>
      <c r="T174" s="37">
        <f t="shared" si="34"/>
        <v>1642</v>
      </c>
      <c r="U174" s="37">
        <f t="shared" si="35"/>
      </c>
      <c r="V174" s="37">
        <f t="shared" si="36"/>
        <v>100</v>
      </c>
      <c r="W174" s="37">
        <f t="shared" si="37"/>
        <v>175.30000000000018</v>
      </c>
      <c r="X174" s="37">
        <f t="shared" si="38"/>
      </c>
      <c r="Y174" s="37">
        <f t="shared" si="39"/>
      </c>
      <c r="Z174" s="37">
        <f t="shared" si="39"/>
      </c>
    </row>
    <row r="175" spans="1:26" ht="16.5" customHeight="1">
      <c r="A175" s="58" t="s">
        <v>19</v>
      </c>
      <c r="B175" s="58">
        <v>1953</v>
      </c>
      <c r="C175" s="21" t="str">
        <f t="shared" si="29"/>
        <v>February-1953</v>
      </c>
      <c r="D175" s="23">
        <v>26.59</v>
      </c>
      <c r="E175" s="23">
        <v>42.81803542673109</v>
      </c>
      <c r="F175" s="24">
        <v>0.75</v>
      </c>
      <c r="G175" s="1">
        <f t="shared" si="28"/>
        <v>6.1001214607030825</v>
      </c>
      <c r="H175" s="25">
        <f t="shared" si="30"/>
        <v>0</v>
      </c>
      <c r="I175" s="25">
        <f t="shared" si="31"/>
        <v>0.001880406167731996</v>
      </c>
      <c r="J175" s="26" t="b">
        <f t="shared" si="32"/>
        <v>0</v>
      </c>
      <c r="K175" s="26" t="b">
        <f t="shared" si="33"/>
        <v>0</v>
      </c>
      <c r="L175" s="23">
        <v>2.6</v>
      </c>
      <c r="M175" s="37">
        <v>43542</v>
      </c>
      <c r="O175" s="37">
        <v>3017</v>
      </c>
      <c r="P175" s="37">
        <v>4998.2</v>
      </c>
      <c r="T175" s="37">
        <f t="shared" si="34"/>
        <v>1670</v>
      </c>
      <c r="U175" s="37">
        <f t="shared" si="35"/>
      </c>
      <c r="V175" s="37">
        <f t="shared" si="36"/>
        <v>105</v>
      </c>
      <c r="W175" s="37">
        <f t="shared" si="37"/>
        <v>184.30000000000018</v>
      </c>
      <c r="X175" s="37">
        <f t="shared" si="38"/>
      </c>
      <c r="Y175" s="37">
        <f t="shared" si="39"/>
      </c>
      <c r="Z175" s="37">
        <f t="shared" si="39"/>
      </c>
    </row>
    <row r="176" spans="1:26" ht="16.5" customHeight="1">
      <c r="A176" s="58" t="s">
        <v>18</v>
      </c>
      <c r="B176" s="58">
        <v>1953</v>
      </c>
      <c r="C176" s="21" t="str">
        <f t="shared" si="29"/>
        <v>March-1953</v>
      </c>
      <c r="D176" s="23">
        <v>26.63</v>
      </c>
      <c r="E176" s="23">
        <v>42.88244766505638</v>
      </c>
      <c r="F176" s="24">
        <v>0.75</v>
      </c>
      <c r="G176" s="1">
        <f t="shared" si="28"/>
        <v>6.090958679688131</v>
      </c>
      <c r="H176" s="25">
        <f t="shared" si="30"/>
        <v>0</v>
      </c>
      <c r="I176" s="25">
        <f t="shared" si="31"/>
        <v>-0.0015020653398424288</v>
      </c>
      <c r="J176" s="26" t="b">
        <f t="shared" si="32"/>
        <v>0</v>
      </c>
      <c r="K176" s="26" t="b">
        <f t="shared" si="33"/>
        <v>0</v>
      </c>
      <c r="L176" s="23">
        <v>2.6</v>
      </c>
      <c r="M176" s="37">
        <v>43691</v>
      </c>
      <c r="O176" s="37">
        <v>3027</v>
      </c>
      <c r="P176" s="37">
        <v>5013.2</v>
      </c>
      <c r="T176" s="37">
        <f t="shared" si="34"/>
        <v>1849</v>
      </c>
      <c r="U176" s="37">
        <f t="shared" si="35"/>
      </c>
      <c r="V176" s="37">
        <f t="shared" si="36"/>
        <v>122</v>
      </c>
      <c r="W176" s="37">
        <f t="shared" si="37"/>
        <v>218.59999999999945</v>
      </c>
      <c r="X176" s="37">
        <f t="shared" si="38"/>
      </c>
      <c r="Y176" s="37">
        <f t="shared" si="39"/>
      </c>
      <c r="Z176" s="37">
        <f t="shared" si="39"/>
      </c>
    </row>
    <row r="177" spans="1:26" ht="16.5" customHeight="1">
      <c r="A177" s="58" t="s">
        <v>17</v>
      </c>
      <c r="B177" s="58">
        <v>1953</v>
      </c>
      <c r="C177" s="21" t="str">
        <f t="shared" si="29"/>
        <v>April-1953</v>
      </c>
      <c r="D177" s="23">
        <v>26.69</v>
      </c>
      <c r="E177" s="23">
        <v>42.9790660225443</v>
      </c>
      <c r="F177" s="24">
        <v>0.75</v>
      </c>
      <c r="G177" s="1">
        <f t="shared" si="28"/>
        <v>6.077266003750279</v>
      </c>
      <c r="H177" s="25">
        <f t="shared" si="30"/>
        <v>0</v>
      </c>
      <c r="I177" s="25">
        <f t="shared" si="31"/>
        <v>-0.002248032971150171</v>
      </c>
      <c r="J177" s="26" t="b">
        <f t="shared" si="32"/>
        <v>0</v>
      </c>
      <c r="K177" s="26" t="b">
        <f t="shared" si="33"/>
        <v>0</v>
      </c>
      <c r="L177" s="23">
        <v>2.7</v>
      </c>
      <c r="M177" s="37">
        <v>43662</v>
      </c>
      <c r="O177" s="37">
        <v>2999</v>
      </c>
      <c r="P177" s="37">
        <v>4950.8</v>
      </c>
      <c r="T177" s="37">
        <f t="shared" si="34"/>
        <v>1708</v>
      </c>
      <c r="U177" s="37">
        <f t="shared" si="35"/>
      </c>
      <c r="V177" s="37">
        <f t="shared" si="36"/>
        <v>72</v>
      </c>
      <c r="W177" s="37">
        <f t="shared" si="37"/>
        <v>118</v>
      </c>
      <c r="X177" s="37">
        <f t="shared" si="38"/>
      </c>
      <c r="Y177" s="37">
        <f t="shared" si="39"/>
      </c>
      <c r="Z177" s="37">
        <f t="shared" si="39"/>
      </c>
    </row>
    <row r="178" spans="1:26" ht="16.5" customHeight="1">
      <c r="A178" s="58" t="s">
        <v>16</v>
      </c>
      <c r="B178" s="58">
        <v>1953</v>
      </c>
      <c r="C178" s="21" t="str">
        <f t="shared" si="29"/>
        <v>May-1953</v>
      </c>
      <c r="D178" s="23">
        <v>26.7</v>
      </c>
      <c r="E178" s="23">
        <v>42.99516908212562</v>
      </c>
      <c r="F178" s="24">
        <v>0.75</v>
      </c>
      <c r="G178" s="1">
        <f t="shared" si="28"/>
        <v>6.07498987416086</v>
      </c>
      <c r="H178" s="25">
        <f t="shared" si="30"/>
        <v>0</v>
      </c>
      <c r="I178" s="25">
        <f t="shared" si="31"/>
        <v>-0.0003745318352059712</v>
      </c>
      <c r="J178" s="26" t="b">
        <f t="shared" si="32"/>
        <v>0</v>
      </c>
      <c r="K178" s="26" t="b">
        <f t="shared" si="33"/>
        <v>0</v>
      </c>
      <c r="L178" s="23">
        <v>2.5</v>
      </c>
      <c r="M178" s="37">
        <v>43774</v>
      </c>
      <c r="O178" s="37">
        <v>3032</v>
      </c>
      <c r="P178" s="37">
        <v>5019.7</v>
      </c>
      <c r="T178" s="37">
        <f t="shared" si="34"/>
        <v>1823</v>
      </c>
      <c r="U178" s="37">
        <f t="shared" si="35"/>
      </c>
      <c r="V178" s="37">
        <f t="shared" si="36"/>
        <v>99</v>
      </c>
      <c r="W178" s="37">
        <f t="shared" si="37"/>
        <v>169</v>
      </c>
      <c r="X178" s="37">
        <f t="shared" si="38"/>
      </c>
      <c r="Y178" s="37">
        <f t="shared" si="39"/>
      </c>
      <c r="Z178" s="37">
        <f t="shared" si="39"/>
      </c>
    </row>
    <row r="179" spans="1:26" ht="16.5" customHeight="1">
      <c r="A179" s="58" t="s">
        <v>27</v>
      </c>
      <c r="B179" s="58">
        <v>1953</v>
      </c>
      <c r="C179" s="21" t="str">
        <f t="shared" si="29"/>
        <v>June-1953</v>
      </c>
      <c r="D179" s="23">
        <v>26.77</v>
      </c>
      <c r="E179" s="23">
        <v>43.10789049919486</v>
      </c>
      <c r="F179" s="24">
        <v>0.75</v>
      </c>
      <c r="G179" s="1">
        <f t="shared" si="28"/>
        <v>6.059104581251213</v>
      </c>
      <c r="H179" s="25">
        <f t="shared" si="30"/>
        <v>0</v>
      </c>
      <c r="I179" s="25">
        <f t="shared" si="31"/>
        <v>-0.0026148673888680696</v>
      </c>
      <c r="J179" s="26" t="b">
        <f t="shared" si="32"/>
        <v>0</v>
      </c>
      <c r="K179" s="26" t="b">
        <f t="shared" si="33"/>
        <v>0</v>
      </c>
      <c r="L179" s="23">
        <v>2.5</v>
      </c>
      <c r="M179" s="37">
        <v>43788</v>
      </c>
      <c r="O179" s="37">
        <v>3036</v>
      </c>
      <c r="P179" s="37">
        <v>5025.9</v>
      </c>
      <c r="T179" s="37">
        <f t="shared" si="34"/>
        <v>2214</v>
      </c>
      <c r="U179" s="37">
        <f t="shared" si="35"/>
      </c>
      <c r="V179" s="37">
        <f t="shared" si="36"/>
        <v>97</v>
      </c>
      <c r="W179" s="37">
        <f t="shared" si="37"/>
        <v>161.39999999999964</v>
      </c>
      <c r="X179" s="37">
        <f t="shared" si="38"/>
      </c>
      <c r="Y179" s="37">
        <f t="shared" si="39"/>
      </c>
      <c r="Z179" s="37">
        <f t="shared" si="39"/>
      </c>
    </row>
    <row r="180" spans="1:26" ht="16.5" customHeight="1">
      <c r="A180" s="58" t="s">
        <v>26</v>
      </c>
      <c r="B180" s="58">
        <v>1953</v>
      </c>
      <c r="C180" s="21" t="str">
        <f t="shared" si="29"/>
        <v>July-1953</v>
      </c>
      <c r="D180" s="23">
        <v>26.79</v>
      </c>
      <c r="E180" s="23">
        <v>43.1400966183575</v>
      </c>
      <c r="F180" s="24">
        <v>0.75</v>
      </c>
      <c r="G180" s="1">
        <f t="shared" si="28"/>
        <v>6.054581173575775</v>
      </c>
      <c r="H180" s="25">
        <f t="shared" si="30"/>
        <v>0</v>
      </c>
      <c r="I180" s="25">
        <f t="shared" si="31"/>
        <v>-0.000746547219111382</v>
      </c>
      <c r="J180" s="26" t="b">
        <f t="shared" si="32"/>
        <v>0</v>
      </c>
      <c r="K180" s="26" t="b">
        <f t="shared" si="33"/>
        <v>0</v>
      </c>
      <c r="L180" s="27">
        <v>2.6</v>
      </c>
      <c r="M180" s="37">
        <v>43813</v>
      </c>
      <c r="O180" s="37">
        <v>3037</v>
      </c>
      <c r="P180" s="37">
        <v>5025.2</v>
      </c>
      <c r="T180" s="37">
        <f t="shared" si="34"/>
        <v>2406</v>
      </c>
      <c r="U180" s="37">
        <f t="shared" si="35"/>
      </c>
      <c r="V180" s="37">
        <f t="shared" si="36"/>
        <v>88</v>
      </c>
      <c r="W180" s="37">
        <f t="shared" si="37"/>
        <v>142.89999999999964</v>
      </c>
      <c r="X180" s="37">
        <f t="shared" si="38"/>
      </c>
      <c r="Y180" s="37">
        <f t="shared" si="39"/>
      </c>
      <c r="Z180" s="37">
        <f t="shared" si="39"/>
      </c>
    </row>
    <row r="181" spans="1:26" ht="16.5" customHeight="1">
      <c r="A181" s="58" t="s">
        <v>25</v>
      </c>
      <c r="B181" s="58">
        <v>1953</v>
      </c>
      <c r="C181" s="21" t="str">
        <f t="shared" si="29"/>
        <v>August-1953</v>
      </c>
      <c r="D181" s="23">
        <v>26.85</v>
      </c>
      <c r="E181" s="23">
        <v>43.23671497584542</v>
      </c>
      <c r="F181" s="24">
        <v>0.75</v>
      </c>
      <c r="G181" s="1">
        <f t="shared" si="28"/>
        <v>6.041051383243761</v>
      </c>
      <c r="H181" s="25">
        <f t="shared" si="30"/>
        <v>0</v>
      </c>
      <c r="I181" s="25">
        <f t="shared" si="31"/>
        <v>-0.0022346368715085996</v>
      </c>
      <c r="J181" s="26" t="b">
        <f t="shared" si="32"/>
        <v>0</v>
      </c>
      <c r="K181" s="26" t="b">
        <f t="shared" si="33"/>
        <v>0</v>
      </c>
      <c r="L181" s="27">
        <v>2.7</v>
      </c>
      <c r="M181" s="37">
        <v>43733</v>
      </c>
      <c r="O181" s="37">
        <v>3041</v>
      </c>
      <c r="P181" s="37">
        <v>5029.2</v>
      </c>
      <c r="T181" s="37">
        <f t="shared" si="34"/>
        <v>1528</v>
      </c>
      <c r="U181" s="37">
        <f t="shared" si="35"/>
      </c>
      <c r="V181" s="37">
        <f t="shared" si="36"/>
        <v>83</v>
      </c>
      <c r="W181" s="37">
        <f t="shared" si="37"/>
        <v>132.80000000000018</v>
      </c>
      <c r="X181" s="37">
        <f t="shared" si="38"/>
      </c>
      <c r="Y181" s="37">
        <f t="shared" si="39"/>
      </c>
      <c r="Z181" s="37">
        <f t="shared" si="39"/>
      </c>
    </row>
    <row r="182" spans="1:26" ht="16.5" customHeight="1">
      <c r="A182" s="58" t="s">
        <v>24</v>
      </c>
      <c r="B182" s="58">
        <v>1953</v>
      </c>
      <c r="C182" s="21" t="str">
        <f t="shared" si="29"/>
        <v>September-1953</v>
      </c>
      <c r="D182" s="23">
        <v>26.89</v>
      </c>
      <c r="E182" s="23">
        <v>43.3011272141707</v>
      </c>
      <c r="F182" s="24">
        <v>0.75</v>
      </c>
      <c r="G182" s="1">
        <f t="shared" si="28"/>
        <v>6.032065066571031</v>
      </c>
      <c r="H182" s="25">
        <f t="shared" si="30"/>
        <v>0</v>
      </c>
      <c r="I182" s="25">
        <f t="shared" si="31"/>
        <v>-0.0014875418371138593</v>
      </c>
      <c r="J182" s="26" t="b">
        <f t="shared" si="32"/>
        <v>0</v>
      </c>
      <c r="K182" s="26" t="b">
        <f t="shared" si="33"/>
        <v>0</v>
      </c>
      <c r="L182" s="27">
        <v>2.9</v>
      </c>
      <c r="M182" s="37">
        <v>43616</v>
      </c>
      <c r="O182" s="37">
        <v>3039</v>
      </c>
      <c r="P182" s="37">
        <v>5023.7</v>
      </c>
      <c r="T182" s="37">
        <f t="shared" si="34"/>
        <v>1031</v>
      </c>
      <c r="U182" s="37">
        <f t="shared" si="35"/>
      </c>
      <c r="V182" s="37">
        <f t="shared" si="36"/>
        <v>67</v>
      </c>
      <c r="W182" s="37">
        <f t="shared" si="37"/>
        <v>100.89999999999964</v>
      </c>
      <c r="X182" s="37">
        <f t="shared" si="38"/>
      </c>
      <c r="Y182" s="37">
        <f t="shared" si="39"/>
      </c>
      <c r="Z182" s="37">
        <f t="shared" si="39"/>
      </c>
    </row>
    <row r="183" spans="1:26" ht="16.5" customHeight="1">
      <c r="A183" s="58" t="s">
        <v>23</v>
      </c>
      <c r="B183" s="58">
        <v>1953</v>
      </c>
      <c r="C183" s="21" t="str">
        <f t="shared" si="29"/>
        <v>October-1953</v>
      </c>
      <c r="D183" s="23">
        <v>26.95</v>
      </c>
      <c r="E183" s="23">
        <v>43.39774557165862</v>
      </c>
      <c r="F183" s="24">
        <v>0.75</v>
      </c>
      <c r="G183" s="1">
        <f t="shared" si="28"/>
        <v>6.018635608166791</v>
      </c>
      <c r="H183" s="25">
        <f t="shared" si="30"/>
        <v>0</v>
      </c>
      <c r="I183" s="25">
        <f t="shared" si="31"/>
        <v>-0.002226345083487846</v>
      </c>
      <c r="J183" s="26" t="b">
        <f t="shared" si="32"/>
        <v>0</v>
      </c>
      <c r="K183" s="26" t="b">
        <f t="shared" si="33"/>
        <v>0</v>
      </c>
      <c r="L183" s="27">
        <v>3.1</v>
      </c>
      <c r="M183" s="37">
        <v>43478</v>
      </c>
      <c r="O183" s="37">
        <v>3047</v>
      </c>
      <c r="P183" s="37">
        <v>5039.3</v>
      </c>
      <c r="T183" s="37">
        <f t="shared" si="34"/>
        <v>696</v>
      </c>
      <c r="U183" s="37">
        <f t="shared" si="35"/>
      </c>
      <c r="V183" s="37">
        <f t="shared" si="36"/>
        <v>61</v>
      </c>
      <c r="W183" s="37">
        <f t="shared" si="37"/>
        <v>92.90000000000055</v>
      </c>
      <c r="X183" s="37">
        <f t="shared" si="38"/>
      </c>
      <c r="Y183" s="37">
        <f t="shared" si="39"/>
      </c>
      <c r="Z183" s="37">
        <f t="shared" si="39"/>
      </c>
    </row>
    <row r="184" spans="1:26" ht="16.5" customHeight="1">
      <c r="A184" s="58" t="s">
        <v>22</v>
      </c>
      <c r="B184" s="58">
        <v>1953</v>
      </c>
      <c r="C184" s="21" t="str">
        <f t="shared" si="29"/>
        <v>November-1953</v>
      </c>
      <c r="D184" s="23">
        <v>26.85</v>
      </c>
      <c r="E184" s="23">
        <v>43.23671497584542</v>
      </c>
      <c r="F184" s="24">
        <v>0.75</v>
      </c>
      <c r="G184" s="1">
        <f t="shared" si="28"/>
        <v>6.041051383243761</v>
      </c>
      <c r="H184" s="25">
        <f t="shared" si="30"/>
        <v>0</v>
      </c>
      <c r="I184" s="25">
        <f t="shared" si="31"/>
        <v>0.003724394785846963</v>
      </c>
      <c r="J184" s="26" t="b">
        <f t="shared" si="32"/>
        <v>0</v>
      </c>
      <c r="K184" s="26" t="b">
        <f t="shared" si="33"/>
        <v>0</v>
      </c>
      <c r="L184" s="27">
        <v>3.5</v>
      </c>
      <c r="M184" s="37">
        <v>43158</v>
      </c>
      <c r="O184" s="37">
        <v>3040</v>
      </c>
      <c r="P184" s="37">
        <v>5024.1</v>
      </c>
      <c r="T184" s="37">
        <f t="shared" si="34"/>
        <v>143</v>
      </c>
      <c r="U184" s="37">
        <f t="shared" si="35"/>
      </c>
      <c r="V184" s="37">
        <f t="shared" si="36"/>
        <v>45</v>
      </c>
      <c r="W184" s="37">
        <f t="shared" si="37"/>
        <v>60.30000000000018</v>
      </c>
      <c r="X184" s="37">
        <f t="shared" si="38"/>
      </c>
      <c r="Y184" s="37">
        <f t="shared" si="39"/>
      </c>
      <c r="Z184" s="37">
        <f t="shared" si="39"/>
      </c>
    </row>
    <row r="185" spans="1:26" ht="16.5" customHeight="1">
      <c r="A185" s="58" t="s">
        <v>21</v>
      </c>
      <c r="B185" s="58">
        <v>1953</v>
      </c>
      <c r="C185" s="21" t="str">
        <f t="shared" si="29"/>
        <v>December-1953</v>
      </c>
      <c r="D185" s="23">
        <v>26.87</v>
      </c>
      <c r="E185" s="23">
        <v>43.26892109500805</v>
      </c>
      <c r="F185" s="24">
        <v>0.75</v>
      </c>
      <c r="G185" s="1">
        <f t="shared" si="28"/>
        <v>6.036554880539451</v>
      </c>
      <c r="H185" s="25">
        <f t="shared" si="30"/>
        <v>0</v>
      </c>
      <c r="I185" s="25">
        <f t="shared" si="31"/>
        <v>-0.0007443245254926678</v>
      </c>
      <c r="J185" s="26" t="b">
        <f t="shared" si="32"/>
        <v>0</v>
      </c>
      <c r="K185" s="26" t="b">
        <f t="shared" si="33"/>
        <v>0</v>
      </c>
      <c r="L185" s="27">
        <v>4.5</v>
      </c>
      <c r="M185" s="37">
        <v>42959</v>
      </c>
      <c r="O185" s="37">
        <v>3035</v>
      </c>
      <c r="P185" s="37">
        <v>5009</v>
      </c>
      <c r="T185" s="37">
        <f t="shared" si="34"/>
        <v>-270</v>
      </c>
      <c r="U185" s="37">
        <f t="shared" si="35"/>
      </c>
      <c r="V185" s="37">
        <f t="shared" si="36"/>
        <v>30</v>
      </c>
      <c r="W185" s="37">
        <f t="shared" si="37"/>
        <v>29.300000000000182</v>
      </c>
      <c r="X185" s="37">
        <f t="shared" si="38"/>
      </c>
      <c r="Y185" s="37">
        <f t="shared" si="39"/>
      </c>
      <c r="Z185" s="37">
        <f t="shared" si="39"/>
      </c>
    </row>
    <row r="186" spans="1:26" ht="16.5" customHeight="1">
      <c r="A186" s="58" t="s">
        <v>20</v>
      </c>
      <c r="B186" s="58">
        <v>1954</v>
      </c>
      <c r="C186" s="21" t="str">
        <f t="shared" si="29"/>
        <v>January-1954</v>
      </c>
      <c r="D186" s="23">
        <v>26.94</v>
      </c>
      <c r="E186" s="23">
        <v>43.3816425120773</v>
      </c>
      <c r="F186" s="24">
        <v>0.75</v>
      </c>
      <c r="G186" s="1">
        <f t="shared" si="28"/>
        <v>6.020869697108203</v>
      </c>
      <c r="H186" s="25">
        <f t="shared" si="30"/>
        <v>0</v>
      </c>
      <c r="I186" s="25">
        <f t="shared" si="31"/>
        <v>-0.0025983667409059663</v>
      </c>
      <c r="J186" s="26" t="b">
        <f t="shared" si="32"/>
        <v>0</v>
      </c>
      <c r="K186" s="26" t="b">
        <f t="shared" si="33"/>
        <v>0</v>
      </c>
      <c r="L186" s="27">
        <v>4.9</v>
      </c>
      <c r="M186" s="37">
        <v>42708</v>
      </c>
      <c r="O186" s="37">
        <v>3032</v>
      </c>
      <c r="P186" s="37">
        <v>5008.8</v>
      </c>
      <c r="T186" s="37">
        <f t="shared" si="34"/>
        <v>-643</v>
      </c>
      <c r="U186" s="37">
        <f t="shared" si="35"/>
      </c>
      <c r="V186" s="37">
        <f t="shared" si="36"/>
        <v>26</v>
      </c>
      <c r="W186" s="37">
        <f t="shared" si="37"/>
        <v>28</v>
      </c>
      <c r="X186" s="37">
        <f t="shared" si="38"/>
      </c>
      <c r="Y186" s="37">
        <f t="shared" si="39"/>
      </c>
      <c r="Z186" s="37">
        <f t="shared" si="39"/>
      </c>
    </row>
    <row r="187" spans="1:26" ht="16.5" customHeight="1">
      <c r="A187" s="58" t="s">
        <v>19</v>
      </c>
      <c r="B187" s="58">
        <v>1954</v>
      </c>
      <c r="C187" s="21" t="str">
        <f t="shared" si="29"/>
        <v>February-1954</v>
      </c>
      <c r="D187" s="23">
        <v>26.99</v>
      </c>
      <c r="E187" s="23">
        <v>43.4621578099839</v>
      </c>
      <c r="F187" s="24">
        <v>0.75</v>
      </c>
      <c r="G187" s="1">
        <f t="shared" si="28"/>
        <v>6.009715807339571</v>
      </c>
      <c r="H187" s="25">
        <f t="shared" si="30"/>
        <v>0</v>
      </c>
      <c r="I187" s="25">
        <f t="shared" si="31"/>
        <v>-0.0018525379770283346</v>
      </c>
      <c r="J187" s="26" t="b">
        <f t="shared" si="32"/>
        <v>0</v>
      </c>
      <c r="K187" s="26" t="b">
        <f t="shared" si="33"/>
        <v>0</v>
      </c>
      <c r="L187" s="27">
        <v>5.2</v>
      </c>
      <c r="M187" s="37">
        <v>42599</v>
      </c>
      <c r="O187" s="37">
        <v>3031</v>
      </c>
      <c r="P187" s="37">
        <v>5004.1</v>
      </c>
      <c r="T187" s="37">
        <f t="shared" si="34"/>
        <v>-943</v>
      </c>
      <c r="U187" s="37">
        <f t="shared" si="35"/>
      </c>
      <c r="V187" s="37">
        <f t="shared" si="36"/>
        <v>14</v>
      </c>
      <c r="W187" s="37">
        <f t="shared" si="37"/>
        <v>5.900000000000546</v>
      </c>
      <c r="X187" s="37">
        <f t="shared" si="38"/>
      </c>
      <c r="Y187" s="37">
        <f t="shared" si="39"/>
      </c>
      <c r="Z187" s="37">
        <f t="shared" si="39"/>
      </c>
    </row>
    <row r="188" spans="1:26" ht="16.5" customHeight="1">
      <c r="A188" s="58" t="s">
        <v>18</v>
      </c>
      <c r="B188" s="58">
        <v>1954</v>
      </c>
      <c r="C188" s="21" t="str">
        <f t="shared" si="29"/>
        <v>March-1954</v>
      </c>
      <c r="D188" s="23">
        <v>26.93</v>
      </c>
      <c r="E188" s="23">
        <v>43.36553945249598</v>
      </c>
      <c r="F188" s="24">
        <v>0.75</v>
      </c>
      <c r="G188" s="1">
        <f t="shared" si="28"/>
        <v>6.023105445231898</v>
      </c>
      <c r="H188" s="25">
        <f t="shared" si="30"/>
        <v>0</v>
      </c>
      <c r="I188" s="25">
        <f t="shared" si="31"/>
        <v>0.002227998514667595</v>
      </c>
      <c r="J188" s="26" t="b">
        <f t="shared" si="32"/>
        <v>0</v>
      </c>
      <c r="K188" s="26" t="b">
        <f t="shared" si="33"/>
        <v>0</v>
      </c>
      <c r="L188" s="27">
        <v>5.7</v>
      </c>
      <c r="M188" s="37">
        <v>42362</v>
      </c>
      <c r="O188" s="37">
        <v>3012</v>
      </c>
      <c r="P188" s="37">
        <v>4975</v>
      </c>
      <c r="T188" s="37">
        <f t="shared" si="34"/>
        <v>-1329</v>
      </c>
      <c r="U188" s="37">
        <f t="shared" si="35"/>
      </c>
      <c r="V188" s="37">
        <f t="shared" si="36"/>
        <v>-15</v>
      </c>
      <c r="W188" s="37">
        <f t="shared" si="37"/>
        <v>-38.19999999999982</v>
      </c>
      <c r="X188" s="37">
        <f t="shared" si="38"/>
      </c>
      <c r="Y188" s="37">
        <f t="shared" si="39"/>
      </c>
      <c r="Z188" s="37">
        <f t="shared" si="39"/>
      </c>
    </row>
    <row r="189" spans="1:26" ht="16.5" customHeight="1">
      <c r="A189" s="58" t="s">
        <v>17</v>
      </c>
      <c r="B189" s="58">
        <v>1954</v>
      </c>
      <c r="C189" s="21" t="str">
        <f t="shared" si="29"/>
        <v>April-1954</v>
      </c>
      <c r="D189" s="23">
        <v>26.86</v>
      </c>
      <c r="E189" s="23">
        <v>43.25281803542673</v>
      </c>
      <c r="F189" s="24">
        <v>0.75</v>
      </c>
      <c r="G189" s="1">
        <f t="shared" si="28"/>
        <v>6.0388022948657865</v>
      </c>
      <c r="H189" s="25">
        <f t="shared" si="30"/>
        <v>0</v>
      </c>
      <c r="I189" s="25">
        <f t="shared" si="31"/>
        <v>0.002606105733432784</v>
      </c>
      <c r="J189" s="26" t="b">
        <f t="shared" si="32"/>
        <v>0</v>
      </c>
      <c r="K189" s="26" t="b">
        <f t="shared" si="33"/>
        <v>0</v>
      </c>
      <c r="L189" s="27">
        <v>5.9</v>
      </c>
      <c r="M189" s="37">
        <v>42372</v>
      </c>
      <c r="O189" s="37">
        <v>3043</v>
      </c>
      <c r="P189" s="37">
        <v>5018.4</v>
      </c>
      <c r="T189" s="37">
        <f t="shared" si="34"/>
        <v>-1290</v>
      </c>
      <c r="U189" s="37">
        <f t="shared" si="35"/>
      </c>
      <c r="V189" s="37">
        <f t="shared" si="36"/>
        <v>44</v>
      </c>
      <c r="W189" s="37">
        <f t="shared" si="37"/>
        <v>67.59999999999945</v>
      </c>
      <c r="X189" s="37">
        <f t="shared" si="38"/>
      </c>
      <c r="Y189" s="37">
        <f t="shared" si="39"/>
      </c>
      <c r="Z189" s="37">
        <f t="shared" si="39"/>
      </c>
    </row>
    <row r="190" spans="1:26" ht="16.5" customHeight="1">
      <c r="A190" s="58" t="s">
        <v>16</v>
      </c>
      <c r="B190" s="58">
        <v>1954</v>
      </c>
      <c r="C190" s="21" t="str">
        <f t="shared" si="29"/>
        <v>May-1954</v>
      </c>
      <c r="D190" s="23">
        <v>26.93</v>
      </c>
      <c r="E190" s="23">
        <v>43.36553945249598</v>
      </c>
      <c r="F190" s="24">
        <v>0.75</v>
      </c>
      <c r="G190" s="1">
        <f t="shared" si="28"/>
        <v>6.023105445231898</v>
      </c>
      <c r="H190" s="25">
        <f t="shared" si="30"/>
        <v>0</v>
      </c>
      <c r="I190" s="25">
        <f t="shared" si="31"/>
        <v>-0.0025993316004456757</v>
      </c>
      <c r="J190" s="26" t="b">
        <f t="shared" si="32"/>
        <v>0</v>
      </c>
      <c r="K190" s="26" t="b">
        <f t="shared" si="33"/>
        <v>0</v>
      </c>
      <c r="L190" s="27">
        <v>5.9</v>
      </c>
      <c r="M190" s="37">
        <v>42136</v>
      </c>
      <c r="O190" s="37">
        <v>3028</v>
      </c>
      <c r="P190" s="37">
        <v>4991.1</v>
      </c>
      <c r="T190" s="37">
        <f t="shared" si="34"/>
        <v>-1638</v>
      </c>
      <c r="U190" s="37">
        <f t="shared" si="35"/>
      </c>
      <c r="V190" s="37">
        <f t="shared" si="36"/>
        <v>-4</v>
      </c>
      <c r="W190" s="37">
        <f t="shared" si="37"/>
        <v>-28.599999999999454</v>
      </c>
      <c r="X190" s="37">
        <f t="shared" si="38"/>
      </c>
      <c r="Y190" s="37">
        <f t="shared" si="39"/>
      </c>
      <c r="Z190" s="37">
        <f t="shared" si="39"/>
      </c>
    </row>
    <row r="191" spans="1:26" ht="16.5" customHeight="1">
      <c r="A191" s="58" t="s">
        <v>27</v>
      </c>
      <c r="B191" s="58">
        <v>1954</v>
      </c>
      <c r="C191" s="21" t="str">
        <f t="shared" si="29"/>
        <v>June-1954</v>
      </c>
      <c r="D191" s="23">
        <v>26.94</v>
      </c>
      <c r="E191" s="23">
        <v>43.38164251207731</v>
      </c>
      <c r="F191" s="24">
        <v>0.75</v>
      </c>
      <c r="G191" s="1">
        <f t="shared" si="28"/>
        <v>6.020869697108202</v>
      </c>
      <c r="H191" s="25">
        <f t="shared" si="30"/>
        <v>0</v>
      </c>
      <c r="I191" s="25">
        <f t="shared" si="31"/>
        <v>-0.0003711952487011061</v>
      </c>
      <c r="J191" s="26" t="b">
        <f t="shared" si="32"/>
        <v>0</v>
      </c>
      <c r="K191" s="26" t="b">
        <f t="shared" si="33"/>
        <v>0</v>
      </c>
      <c r="L191" s="23">
        <v>5.6</v>
      </c>
      <c r="M191" s="37">
        <v>42050</v>
      </c>
      <c r="O191" s="37">
        <v>3025</v>
      </c>
      <c r="P191" s="37">
        <v>4983.3</v>
      </c>
      <c r="T191" s="37">
        <f t="shared" si="34"/>
        <v>-1738</v>
      </c>
      <c r="U191" s="37">
        <f t="shared" si="35"/>
      </c>
      <c r="V191" s="37">
        <f t="shared" si="36"/>
        <v>-11</v>
      </c>
      <c r="W191" s="37">
        <f t="shared" si="37"/>
        <v>-42.599999999999454</v>
      </c>
      <c r="X191" s="37">
        <f t="shared" si="38"/>
      </c>
      <c r="Y191" s="37">
        <f t="shared" si="39"/>
      </c>
      <c r="Z191" s="37">
        <f t="shared" si="39"/>
      </c>
    </row>
    <row r="192" spans="1:26" ht="16.5" customHeight="1">
      <c r="A192" s="58" t="s">
        <v>26</v>
      </c>
      <c r="B192" s="58">
        <v>1954</v>
      </c>
      <c r="C192" s="21" t="str">
        <f t="shared" si="29"/>
        <v>July-1954</v>
      </c>
      <c r="D192" s="23">
        <v>26.86</v>
      </c>
      <c r="E192" s="23">
        <v>43.25281803542674</v>
      </c>
      <c r="F192" s="24">
        <v>0.75</v>
      </c>
      <c r="G192" s="1">
        <f t="shared" si="28"/>
        <v>6.038802294865785</v>
      </c>
      <c r="H192" s="25">
        <f t="shared" si="30"/>
        <v>0</v>
      </c>
      <c r="I192" s="25">
        <f t="shared" si="31"/>
        <v>0.0029784065524944836</v>
      </c>
      <c r="J192" s="26" t="b">
        <f t="shared" si="32"/>
        <v>0</v>
      </c>
      <c r="K192" s="26" t="b">
        <f t="shared" si="33"/>
        <v>0</v>
      </c>
      <c r="L192" s="23">
        <v>5.8</v>
      </c>
      <c r="M192" s="37">
        <v>41967</v>
      </c>
      <c r="O192" s="37">
        <v>3031</v>
      </c>
      <c r="P192" s="37">
        <v>4992.7</v>
      </c>
      <c r="T192" s="37">
        <f t="shared" si="34"/>
        <v>-1846</v>
      </c>
      <c r="U192" s="37">
        <f t="shared" si="35"/>
      </c>
      <c r="V192" s="37">
        <f t="shared" si="36"/>
        <v>-6</v>
      </c>
      <c r="W192" s="37">
        <f t="shared" si="37"/>
        <v>-32.5</v>
      </c>
      <c r="X192" s="37">
        <f t="shared" si="38"/>
      </c>
      <c r="Y192" s="37">
        <f t="shared" si="39"/>
      </c>
      <c r="Z192" s="37">
        <f t="shared" si="39"/>
      </c>
    </row>
    <row r="193" spans="1:26" ht="16.5" customHeight="1">
      <c r="A193" s="58" t="s">
        <v>25</v>
      </c>
      <c r="B193" s="58">
        <v>1954</v>
      </c>
      <c r="C193" s="21" t="str">
        <f t="shared" si="29"/>
        <v>August-1954</v>
      </c>
      <c r="D193" s="23">
        <v>26.85</v>
      </c>
      <c r="E193" s="23">
        <v>43.23671497584542</v>
      </c>
      <c r="F193" s="24">
        <v>0.75</v>
      </c>
      <c r="G193" s="1">
        <f t="shared" si="28"/>
        <v>6.041051383243761</v>
      </c>
      <c r="H193" s="25">
        <f t="shared" si="30"/>
        <v>0</v>
      </c>
      <c r="I193" s="25">
        <f t="shared" si="31"/>
        <v>0.0003724394785846741</v>
      </c>
      <c r="J193" s="26" t="b">
        <f t="shared" si="32"/>
        <v>0</v>
      </c>
      <c r="K193" s="26" t="b">
        <f t="shared" si="33"/>
        <v>0</v>
      </c>
      <c r="L193" s="23">
        <v>6</v>
      </c>
      <c r="M193" s="37">
        <v>41933</v>
      </c>
      <c r="O193" s="37">
        <v>3033</v>
      </c>
      <c r="P193" s="37">
        <v>4992.7</v>
      </c>
      <c r="T193" s="37">
        <f t="shared" si="34"/>
        <v>-1800</v>
      </c>
      <c r="U193" s="37">
        <f t="shared" si="35"/>
      </c>
      <c r="V193" s="37">
        <f t="shared" si="36"/>
        <v>-8</v>
      </c>
      <c r="W193" s="37">
        <f t="shared" si="37"/>
        <v>-36.5</v>
      </c>
      <c r="X193" s="37">
        <f t="shared" si="38"/>
      </c>
      <c r="Y193" s="37">
        <f t="shared" si="39"/>
      </c>
      <c r="Z193" s="37">
        <f t="shared" si="39"/>
      </c>
    </row>
    <row r="194" spans="1:26" ht="16.5" customHeight="1">
      <c r="A194" s="58" t="s">
        <v>24</v>
      </c>
      <c r="B194" s="58">
        <v>1954</v>
      </c>
      <c r="C194" s="21" t="str">
        <f t="shared" si="29"/>
        <v>September-1954</v>
      </c>
      <c r="D194" s="23">
        <v>26.81</v>
      </c>
      <c r="E194" s="23">
        <v>43.17230273752014</v>
      </c>
      <c r="F194" s="24">
        <v>0.75</v>
      </c>
      <c r="G194" s="1">
        <f t="shared" si="28"/>
        <v>6.050064514736851</v>
      </c>
      <c r="H194" s="25">
        <f t="shared" si="30"/>
        <v>0</v>
      </c>
      <c r="I194" s="25">
        <f t="shared" si="31"/>
        <v>0.0014919806042521522</v>
      </c>
      <c r="J194" s="26" t="b">
        <f t="shared" si="32"/>
        <v>0</v>
      </c>
      <c r="K194" s="26" t="b">
        <f t="shared" si="33"/>
        <v>0</v>
      </c>
      <c r="L194" s="23">
        <v>6.1</v>
      </c>
      <c r="M194" s="37">
        <v>41988</v>
      </c>
      <c r="O194" s="37">
        <v>3034</v>
      </c>
      <c r="P194" s="37">
        <v>4989.7</v>
      </c>
      <c r="T194" s="37">
        <f t="shared" si="34"/>
        <v>-1628</v>
      </c>
      <c r="U194" s="37">
        <f t="shared" si="35"/>
      </c>
      <c r="V194" s="37">
        <f t="shared" si="36"/>
        <v>-5</v>
      </c>
      <c r="W194" s="37">
        <f t="shared" si="37"/>
        <v>-34</v>
      </c>
      <c r="X194" s="37">
        <f t="shared" si="38"/>
      </c>
      <c r="Y194" s="37">
        <f t="shared" si="39"/>
      </c>
      <c r="Z194" s="37">
        <f t="shared" si="39"/>
      </c>
    </row>
    <row r="195" spans="1:26" ht="16.5" customHeight="1">
      <c r="A195" s="58" t="s">
        <v>23</v>
      </c>
      <c r="B195" s="58">
        <v>1954</v>
      </c>
      <c r="C195" s="21" t="str">
        <f t="shared" si="29"/>
        <v>October-1954</v>
      </c>
      <c r="D195" s="23">
        <v>26.72</v>
      </c>
      <c r="E195" s="23">
        <v>43.02737520128826</v>
      </c>
      <c r="F195" s="24">
        <v>0.75</v>
      </c>
      <c r="G195" s="1">
        <f aca="true" t="shared" si="40" ref="G195:G258">F195/(E195/$E$922)</f>
        <v>6.070442726051458</v>
      </c>
      <c r="H195" s="25">
        <f t="shared" si="30"/>
        <v>0</v>
      </c>
      <c r="I195" s="25">
        <f t="shared" si="31"/>
        <v>0.0033682634730536343</v>
      </c>
      <c r="J195" s="26" t="b">
        <f t="shared" si="32"/>
        <v>0</v>
      </c>
      <c r="K195" s="26" t="b">
        <f t="shared" si="33"/>
        <v>0</v>
      </c>
      <c r="L195" s="23">
        <v>5.7</v>
      </c>
      <c r="M195" s="37">
        <v>42044</v>
      </c>
      <c r="O195" s="37">
        <v>3033</v>
      </c>
      <c r="P195" s="37">
        <v>4990.4</v>
      </c>
      <c r="T195" s="37">
        <f t="shared" si="34"/>
        <v>-1434</v>
      </c>
      <c r="U195" s="37">
        <f t="shared" si="35"/>
      </c>
      <c r="V195" s="37">
        <f t="shared" si="36"/>
        <v>-14</v>
      </c>
      <c r="W195" s="37">
        <f t="shared" si="37"/>
        <v>-48.900000000000546</v>
      </c>
      <c r="X195" s="37">
        <f t="shared" si="38"/>
      </c>
      <c r="Y195" s="37">
        <f t="shared" si="39"/>
      </c>
      <c r="Z195" s="37">
        <f t="shared" si="39"/>
      </c>
    </row>
    <row r="196" spans="1:26" ht="16.5" customHeight="1">
      <c r="A196" s="58" t="s">
        <v>22</v>
      </c>
      <c r="B196" s="58">
        <v>1954</v>
      </c>
      <c r="C196" s="21" t="str">
        <f aca="true" t="shared" si="41" ref="C196:C259">CONCATENATE(A196,"-",B196)</f>
        <v>November-1954</v>
      </c>
      <c r="D196" s="23">
        <v>26.78</v>
      </c>
      <c r="E196" s="23">
        <v>43.12399355877618</v>
      </c>
      <c r="F196" s="24">
        <v>0.75</v>
      </c>
      <c r="G196" s="1">
        <f t="shared" si="40"/>
        <v>6.05684203286389</v>
      </c>
      <c r="H196" s="25">
        <f aca="true" t="shared" si="42" ref="H196:H259">F196/F195-1</f>
        <v>0</v>
      </c>
      <c r="I196" s="25">
        <f aca="true" t="shared" si="43" ref="I196:I259">G196/G195-1</f>
        <v>-0.0022404779686332477</v>
      </c>
      <c r="J196" s="26" t="b">
        <f aca="true" t="shared" si="44" ref="J196:J259">IF(H196&gt;0,TRUE,FALSE)</f>
        <v>0</v>
      </c>
      <c r="K196" s="26" t="b">
        <f t="shared" si="33"/>
        <v>0</v>
      </c>
      <c r="L196" s="23">
        <v>5.3</v>
      </c>
      <c r="M196" s="37">
        <v>42214</v>
      </c>
      <c r="O196" s="37">
        <v>3041</v>
      </c>
      <c r="P196" s="37">
        <v>5000.5</v>
      </c>
      <c r="T196" s="37">
        <f t="shared" si="34"/>
        <v>-944</v>
      </c>
      <c r="U196" s="37">
        <f t="shared" si="35"/>
      </c>
      <c r="V196" s="37">
        <f t="shared" si="36"/>
        <v>1</v>
      </c>
      <c r="W196" s="37">
        <f t="shared" si="37"/>
        <v>-23.600000000000364</v>
      </c>
      <c r="X196" s="37">
        <f t="shared" si="38"/>
      </c>
      <c r="Y196" s="37">
        <f t="shared" si="39"/>
      </c>
      <c r="Z196" s="37">
        <f t="shared" si="39"/>
      </c>
    </row>
    <row r="197" spans="1:26" ht="16.5" customHeight="1">
      <c r="A197" s="58" t="s">
        <v>21</v>
      </c>
      <c r="B197" s="58">
        <v>1954</v>
      </c>
      <c r="C197" s="21" t="str">
        <f t="shared" si="41"/>
        <v>December-1954</v>
      </c>
      <c r="D197" s="23">
        <v>26.77</v>
      </c>
      <c r="E197" s="23">
        <v>43.10789049919486</v>
      </c>
      <c r="F197" s="24">
        <v>0.75</v>
      </c>
      <c r="G197" s="1">
        <f t="shared" si="40"/>
        <v>6.059104581251213</v>
      </c>
      <c r="H197" s="25">
        <f t="shared" si="42"/>
        <v>0</v>
      </c>
      <c r="I197" s="25">
        <f t="shared" si="43"/>
        <v>0.00037355248412396236</v>
      </c>
      <c r="J197" s="26" t="b">
        <f t="shared" si="44"/>
        <v>0</v>
      </c>
      <c r="K197" s="26" t="b">
        <f t="shared" si="33"/>
        <v>0</v>
      </c>
      <c r="L197" s="23">
        <v>5</v>
      </c>
      <c r="M197" s="37">
        <v>42374</v>
      </c>
      <c r="O197" s="37">
        <v>3060</v>
      </c>
      <c r="P197" s="37">
        <v>5025.8</v>
      </c>
      <c r="T197" s="37">
        <f t="shared" si="34"/>
        <v>-585</v>
      </c>
      <c r="U197" s="37">
        <f t="shared" si="35"/>
      </c>
      <c r="V197" s="37">
        <f t="shared" si="36"/>
        <v>25</v>
      </c>
      <c r="W197" s="37">
        <f t="shared" si="37"/>
        <v>16.800000000000182</v>
      </c>
      <c r="X197" s="37">
        <f t="shared" si="38"/>
      </c>
      <c r="Y197" s="37">
        <f t="shared" si="39"/>
      </c>
      <c r="Z197" s="37">
        <f t="shared" si="39"/>
      </c>
    </row>
    <row r="198" spans="1:26" ht="16.5" customHeight="1">
      <c r="A198" s="58" t="s">
        <v>20</v>
      </c>
      <c r="B198" s="58">
        <v>1955</v>
      </c>
      <c r="C198" s="21" t="str">
        <f t="shared" si="41"/>
        <v>January-1955</v>
      </c>
      <c r="D198" s="23">
        <v>26.77</v>
      </c>
      <c r="E198" s="23">
        <v>43.10789049919486</v>
      </c>
      <c r="F198" s="24">
        <v>0.75</v>
      </c>
      <c r="G198" s="1">
        <f t="shared" si="40"/>
        <v>6.059104581251213</v>
      </c>
      <c r="H198" s="25">
        <f t="shared" si="42"/>
        <v>0</v>
      </c>
      <c r="I198" s="25">
        <f t="shared" si="43"/>
        <v>0</v>
      </c>
      <c r="J198" s="26" t="b">
        <f t="shared" si="44"/>
        <v>0</v>
      </c>
      <c r="K198" s="26" t="b">
        <f t="shared" si="33"/>
        <v>0</v>
      </c>
      <c r="L198" s="23">
        <v>4.9</v>
      </c>
      <c r="M198" s="37">
        <v>42544</v>
      </c>
      <c r="O198" s="37">
        <v>3063</v>
      </c>
      <c r="P198" s="37">
        <v>5038.4</v>
      </c>
      <c r="T198" s="37">
        <f t="shared" si="34"/>
        <v>-164</v>
      </c>
      <c r="U198" s="37">
        <f t="shared" si="35"/>
      </c>
      <c r="V198" s="37">
        <f t="shared" si="36"/>
        <v>31</v>
      </c>
      <c r="W198" s="37">
        <f t="shared" si="37"/>
        <v>29.599999999999454</v>
      </c>
      <c r="X198" s="37">
        <f t="shared" si="38"/>
      </c>
      <c r="Y198" s="37">
        <f t="shared" si="39"/>
      </c>
      <c r="Z198" s="37">
        <f t="shared" si="39"/>
      </c>
    </row>
    <row r="199" spans="1:26" ht="16.5" customHeight="1">
      <c r="A199" s="58" t="s">
        <v>19</v>
      </c>
      <c r="B199" s="58">
        <v>1955</v>
      </c>
      <c r="C199" s="21" t="str">
        <f t="shared" si="41"/>
        <v>February-1955</v>
      </c>
      <c r="D199" s="23">
        <v>26.82</v>
      </c>
      <c r="E199" s="23">
        <v>43.18840579710146</v>
      </c>
      <c r="F199" s="24">
        <v>0.75</v>
      </c>
      <c r="G199" s="1">
        <f t="shared" si="40"/>
        <v>6.047808711412937</v>
      </c>
      <c r="H199" s="25">
        <f t="shared" si="42"/>
        <v>0</v>
      </c>
      <c r="I199" s="25">
        <f t="shared" si="43"/>
        <v>-0.0018642803877703118</v>
      </c>
      <c r="J199" s="26" t="b">
        <f t="shared" si="44"/>
        <v>0</v>
      </c>
      <c r="K199" s="26" t="b">
        <f t="shared" si="33"/>
        <v>0</v>
      </c>
      <c r="L199" s="23">
        <v>4.7</v>
      </c>
      <c r="M199" s="37">
        <v>42721</v>
      </c>
      <c r="O199" s="37">
        <v>3070</v>
      </c>
      <c r="P199" s="37">
        <v>5047.4</v>
      </c>
      <c r="T199" s="37">
        <f t="shared" si="34"/>
        <v>122</v>
      </c>
      <c r="U199" s="37">
        <f t="shared" si="35"/>
      </c>
      <c r="V199" s="37">
        <f t="shared" si="36"/>
        <v>39</v>
      </c>
      <c r="W199" s="37">
        <f t="shared" si="37"/>
        <v>43.29999999999927</v>
      </c>
      <c r="X199" s="37">
        <f t="shared" si="38"/>
      </c>
      <c r="Y199" s="37">
        <f t="shared" si="39"/>
      </c>
      <c r="Z199" s="37">
        <f t="shared" si="39"/>
      </c>
    </row>
    <row r="200" spans="1:26" ht="16.5" customHeight="1">
      <c r="A200" s="58" t="s">
        <v>18</v>
      </c>
      <c r="B200" s="58">
        <v>1955</v>
      </c>
      <c r="C200" s="21" t="str">
        <f t="shared" si="41"/>
        <v>March-1955</v>
      </c>
      <c r="D200" s="23">
        <v>26.79</v>
      </c>
      <c r="E200" s="23">
        <v>43.1400966183575</v>
      </c>
      <c r="F200" s="24">
        <v>0.75</v>
      </c>
      <c r="G200" s="1">
        <f t="shared" si="40"/>
        <v>6.054581173575775</v>
      </c>
      <c r="H200" s="25">
        <f t="shared" si="42"/>
        <v>0</v>
      </c>
      <c r="I200" s="25">
        <f t="shared" si="43"/>
        <v>0.0011198208286675726</v>
      </c>
      <c r="J200" s="26" t="b">
        <f t="shared" si="44"/>
        <v>0</v>
      </c>
      <c r="K200" s="26" t="b">
        <f t="shared" si="33"/>
        <v>0</v>
      </c>
      <c r="L200" s="23">
        <v>4.6</v>
      </c>
      <c r="M200" s="37">
        <v>43025</v>
      </c>
      <c r="O200" s="37">
        <v>3088</v>
      </c>
      <c r="P200" s="37">
        <v>5085</v>
      </c>
      <c r="T200" s="37">
        <f t="shared" si="34"/>
        <v>663</v>
      </c>
      <c r="U200" s="37">
        <f t="shared" si="35"/>
      </c>
      <c r="V200" s="37">
        <f t="shared" si="36"/>
        <v>76</v>
      </c>
      <c r="W200" s="37">
        <f t="shared" si="37"/>
        <v>110</v>
      </c>
      <c r="X200" s="37">
        <f t="shared" si="38"/>
      </c>
      <c r="Y200" s="37">
        <f t="shared" si="39"/>
      </c>
      <c r="Z200" s="37">
        <f t="shared" si="39"/>
      </c>
    </row>
    <row r="201" spans="1:26" ht="16.5" customHeight="1">
      <c r="A201" s="58" t="s">
        <v>17</v>
      </c>
      <c r="B201" s="58">
        <v>1955</v>
      </c>
      <c r="C201" s="21" t="str">
        <f t="shared" si="41"/>
        <v>April-1955</v>
      </c>
      <c r="D201" s="23">
        <v>26.79</v>
      </c>
      <c r="E201" s="23">
        <v>43.1400966183575</v>
      </c>
      <c r="F201" s="24">
        <v>0.75</v>
      </c>
      <c r="G201" s="1">
        <f t="shared" si="40"/>
        <v>6.054581173575775</v>
      </c>
      <c r="H201" s="25">
        <f t="shared" si="42"/>
        <v>0</v>
      </c>
      <c r="I201" s="25">
        <f t="shared" si="43"/>
        <v>0</v>
      </c>
      <c r="J201" s="26" t="b">
        <f t="shared" si="44"/>
        <v>0</v>
      </c>
      <c r="K201" s="26" t="b">
        <f t="shared" si="33"/>
        <v>0</v>
      </c>
      <c r="L201" s="23">
        <v>4.7</v>
      </c>
      <c r="M201" s="37">
        <v>43288</v>
      </c>
      <c r="O201" s="37">
        <v>3106</v>
      </c>
      <c r="P201" s="37">
        <v>5097.3</v>
      </c>
      <c r="T201" s="37">
        <f t="shared" si="34"/>
        <v>916</v>
      </c>
      <c r="U201" s="37">
        <f t="shared" si="35"/>
      </c>
      <c r="V201" s="37">
        <f t="shared" si="36"/>
        <v>63</v>
      </c>
      <c r="W201" s="37">
        <f t="shared" si="37"/>
        <v>78.90000000000055</v>
      </c>
      <c r="X201" s="37">
        <f t="shared" si="38"/>
      </c>
      <c r="Y201" s="37">
        <f t="shared" si="39"/>
      </c>
      <c r="Z201" s="37">
        <f t="shared" si="39"/>
      </c>
    </row>
    <row r="202" spans="1:26" ht="16.5" customHeight="1">
      <c r="A202" s="58" t="s">
        <v>16</v>
      </c>
      <c r="B202" s="58">
        <v>1955</v>
      </c>
      <c r="C202" s="21" t="str">
        <f t="shared" si="41"/>
        <v>May-1955</v>
      </c>
      <c r="D202" s="23">
        <v>26.77</v>
      </c>
      <c r="E202" s="23">
        <v>43.10789049919486</v>
      </c>
      <c r="F202" s="24">
        <v>0.75</v>
      </c>
      <c r="G202" s="1">
        <f t="shared" si="40"/>
        <v>6.059104581251213</v>
      </c>
      <c r="H202" s="25">
        <f t="shared" si="42"/>
        <v>0</v>
      </c>
      <c r="I202" s="25">
        <f t="shared" si="43"/>
        <v>0.0007471049682477027</v>
      </c>
      <c r="J202" s="26" t="b">
        <f t="shared" si="44"/>
        <v>0</v>
      </c>
      <c r="K202" s="26" t="b">
        <f t="shared" si="33"/>
        <v>0</v>
      </c>
      <c r="L202" s="23">
        <v>4.3</v>
      </c>
      <c r="M202" s="37">
        <v>43521</v>
      </c>
      <c r="O202" s="37">
        <v>3116</v>
      </c>
      <c r="P202" s="37">
        <v>5121.4</v>
      </c>
      <c r="T202" s="37">
        <f t="shared" si="34"/>
        <v>1385</v>
      </c>
      <c r="U202" s="37">
        <f t="shared" si="35"/>
      </c>
      <c r="V202" s="37">
        <f t="shared" si="36"/>
        <v>88</v>
      </c>
      <c r="W202" s="37">
        <f t="shared" si="37"/>
        <v>130.29999999999927</v>
      </c>
      <c r="X202" s="37">
        <f t="shared" si="38"/>
      </c>
      <c r="Y202" s="37">
        <f t="shared" si="39"/>
      </c>
      <c r="Z202" s="37">
        <f t="shared" si="39"/>
      </c>
    </row>
    <row r="203" spans="1:26" ht="16.5" customHeight="1">
      <c r="A203" s="58" t="s">
        <v>27</v>
      </c>
      <c r="B203" s="58">
        <v>1955</v>
      </c>
      <c r="C203" s="21" t="str">
        <f t="shared" si="41"/>
        <v>June-1955</v>
      </c>
      <c r="D203" s="23">
        <v>26.71</v>
      </c>
      <c r="E203" s="23">
        <v>43.01127214170694</v>
      </c>
      <c r="F203" s="24">
        <v>0.75</v>
      </c>
      <c r="G203" s="1">
        <f t="shared" si="40"/>
        <v>6.072715448899101</v>
      </c>
      <c r="H203" s="25">
        <f t="shared" si="42"/>
        <v>0</v>
      </c>
      <c r="I203" s="25">
        <f t="shared" si="43"/>
        <v>0.002246349681767068</v>
      </c>
      <c r="J203" s="26" t="b">
        <f t="shared" si="44"/>
        <v>0</v>
      </c>
      <c r="K203" s="26" t="b">
        <f t="shared" si="33"/>
        <v>0</v>
      </c>
      <c r="L203" s="23">
        <v>4.2</v>
      </c>
      <c r="M203" s="37">
        <v>43770</v>
      </c>
      <c r="O203" s="37">
        <v>3132</v>
      </c>
      <c r="P203" s="37">
        <v>5148.9</v>
      </c>
      <c r="T203" s="37">
        <f t="shared" si="34"/>
        <v>1720</v>
      </c>
      <c r="U203" s="37">
        <f t="shared" si="35"/>
      </c>
      <c r="V203" s="37">
        <f t="shared" si="36"/>
        <v>107</v>
      </c>
      <c r="W203" s="37">
        <f t="shared" si="37"/>
        <v>165.59999999999945</v>
      </c>
      <c r="X203" s="37">
        <f t="shared" si="38"/>
      </c>
      <c r="Y203" s="37">
        <f t="shared" si="39"/>
      </c>
      <c r="Z203" s="37">
        <f t="shared" si="39"/>
      </c>
    </row>
    <row r="204" spans="1:26" ht="16.5" customHeight="1">
      <c r="A204" s="58" t="s">
        <v>26</v>
      </c>
      <c r="B204" s="58">
        <v>1955</v>
      </c>
      <c r="C204" s="21" t="str">
        <f t="shared" si="41"/>
        <v>July-1955</v>
      </c>
      <c r="D204" s="23">
        <v>26.76</v>
      </c>
      <c r="E204" s="23">
        <v>43.09178743961354</v>
      </c>
      <c r="F204" s="24">
        <v>0.75</v>
      </c>
      <c r="G204" s="1">
        <f t="shared" si="40"/>
        <v>6.061368820631351</v>
      </c>
      <c r="H204" s="25">
        <f t="shared" si="42"/>
        <v>0</v>
      </c>
      <c r="I204" s="25">
        <f t="shared" si="43"/>
        <v>-0.0018684603886398587</v>
      </c>
      <c r="J204" s="26" t="b">
        <f t="shared" si="44"/>
        <v>0</v>
      </c>
      <c r="K204" s="26" t="b">
        <f t="shared" si="33"/>
        <v>0</v>
      </c>
      <c r="L204" s="23">
        <v>4</v>
      </c>
      <c r="M204" s="37">
        <v>43936</v>
      </c>
      <c r="O204" s="37">
        <v>3149</v>
      </c>
      <c r="P204" s="37">
        <v>5175.1</v>
      </c>
      <c r="T204" s="37">
        <f t="shared" si="34"/>
        <v>1969</v>
      </c>
      <c r="U204" s="37">
        <f t="shared" si="35"/>
      </c>
      <c r="V204" s="37">
        <f t="shared" si="36"/>
        <v>118</v>
      </c>
      <c r="W204" s="37">
        <f t="shared" si="37"/>
        <v>182.40000000000055</v>
      </c>
      <c r="X204" s="37">
        <f t="shared" si="38"/>
      </c>
      <c r="Y204" s="37">
        <f t="shared" si="39"/>
      </c>
      <c r="Z204" s="37">
        <f t="shared" si="39"/>
      </c>
    </row>
    <row r="205" spans="1:26" ht="16.5" customHeight="1">
      <c r="A205" s="58" t="s">
        <v>25</v>
      </c>
      <c r="B205" s="58">
        <v>1955</v>
      </c>
      <c r="C205" s="21" t="str">
        <f t="shared" si="41"/>
        <v>August-1955</v>
      </c>
      <c r="D205" s="23">
        <v>26.72</v>
      </c>
      <c r="E205" s="23">
        <v>43.02737520128826</v>
      </c>
      <c r="F205" s="24">
        <v>0.75</v>
      </c>
      <c r="G205" s="1">
        <f t="shared" si="40"/>
        <v>6.070442726051458</v>
      </c>
      <c r="H205" s="25">
        <f t="shared" si="42"/>
        <v>0</v>
      </c>
      <c r="I205" s="25">
        <f t="shared" si="43"/>
        <v>0.0014970059880239361</v>
      </c>
      <c r="J205" s="26" t="b">
        <f t="shared" si="44"/>
        <v>0</v>
      </c>
      <c r="K205" s="26" t="b">
        <f t="shared" si="33"/>
        <v>0</v>
      </c>
      <c r="L205" s="23">
        <v>4.2</v>
      </c>
      <c r="M205" s="37">
        <v>44088</v>
      </c>
      <c r="O205" s="37">
        <v>3162</v>
      </c>
      <c r="P205" s="37">
        <v>5191.7</v>
      </c>
      <c r="T205" s="37">
        <f t="shared" si="34"/>
        <v>2155</v>
      </c>
      <c r="U205" s="37">
        <f t="shared" si="35"/>
      </c>
      <c r="V205" s="37">
        <f t="shared" si="36"/>
        <v>129</v>
      </c>
      <c r="W205" s="37">
        <f t="shared" si="37"/>
        <v>199</v>
      </c>
      <c r="X205" s="37">
        <f t="shared" si="38"/>
      </c>
      <c r="Y205" s="37">
        <f t="shared" si="39"/>
      </c>
      <c r="Z205" s="37">
        <f t="shared" si="39"/>
      </c>
    </row>
    <row r="206" spans="1:26" ht="16.5" customHeight="1">
      <c r="A206" s="58" t="s">
        <v>24</v>
      </c>
      <c r="B206" s="58">
        <v>1955</v>
      </c>
      <c r="C206" s="21" t="str">
        <f t="shared" si="41"/>
        <v>September-1955</v>
      </c>
      <c r="D206" s="23">
        <v>26.85</v>
      </c>
      <c r="E206" s="23">
        <v>43.23671497584543</v>
      </c>
      <c r="F206" s="24">
        <v>0.75</v>
      </c>
      <c r="G206" s="1">
        <f t="shared" si="40"/>
        <v>6.04105138324376</v>
      </c>
      <c r="H206" s="25">
        <f t="shared" si="42"/>
        <v>0</v>
      </c>
      <c r="I206" s="25">
        <f t="shared" si="43"/>
        <v>-0.00484171322160154</v>
      </c>
      <c r="J206" s="26" t="b">
        <f t="shared" si="44"/>
        <v>0</v>
      </c>
      <c r="K206" s="26" t="b">
        <f t="shared" si="33"/>
        <v>0</v>
      </c>
      <c r="L206" s="23">
        <v>4.1</v>
      </c>
      <c r="M206" s="37">
        <v>44195</v>
      </c>
      <c r="O206" s="37">
        <v>3180</v>
      </c>
      <c r="P206" s="37">
        <v>5224.7</v>
      </c>
      <c r="T206" s="37">
        <f t="shared" si="34"/>
        <v>2207</v>
      </c>
      <c r="U206" s="37">
        <f t="shared" si="35"/>
      </c>
      <c r="V206" s="37">
        <f t="shared" si="36"/>
        <v>146</v>
      </c>
      <c r="W206" s="37">
        <f t="shared" si="37"/>
        <v>235</v>
      </c>
      <c r="X206" s="37">
        <f t="shared" si="38"/>
      </c>
      <c r="Y206" s="37">
        <f t="shared" si="39"/>
      </c>
      <c r="Z206" s="37">
        <f t="shared" si="39"/>
      </c>
    </row>
    <row r="207" spans="1:26" ht="16.5" customHeight="1">
      <c r="A207" s="58" t="s">
        <v>23</v>
      </c>
      <c r="B207" s="58">
        <v>1955</v>
      </c>
      <c r="C207" s="21" t="str">
        <f t="shared" si="41"/>
        <v>October-1955</v>
      </c>
      <c r="D207" s="23">
        <v>26.82</v>
      </c>
      <c r="E207" s="23">
        <v>43.18840579710147</v>
      </c>
      <c r="F207" s="24">
        <v>0.75</v>
      </c>
      <c r="G207" s="1">
        <f t="shared" si="40"/>
        <v>6.047808711412936</v>
      </c>
      <c r="H207" s="25">
        <f t="shared" si="42"/>
        <v>0</v>
      </c>
      <c r="I207" s="25">
        <f t="shared" si="43"/>
        <v>0.0011185682326622093</v>
      </c>
      <c r="J207" s="26" t="b">
        <f t="shared" si="44"/>
        <v>0</v>
      </c>
      <c r="K207" s="26" t="b">
        <f t="shared" si="33"/>
        <v>0</v>
      </c>
      <c r="L207" s="23">
        <v>4.3</v>
      </c>
      <c r="M207" s="37">
        <v>44313</v>
      </c>
      <c r="O207" s="37">
        <v>3185</v>
      </c>
      <c r="P207" s="37">
        <v>5226.8</v>
      </c>
      <c r="T207" s="37">
        <f t="shared" si="34"/>
        <v>2269</v>
      </c>
      <c r="U207" s="37">
        <f t="shared" si="35"/>
      </c>
      <c r="V207" s="37">
        <f t="shared" si="36"/>
        <v>152</v>
      </c>
      <c r="W207" s="37">
        <f t="shared" si="37"/>
        <v>236.40000000000055</v>
      </c>
      <c r="X207" s="37">
        <f t="shared" si="38"/>
      </c>
      <c r="Y207" s="37">
        <f t="shared" si="39"/>
      </c>
      <c r="Z207" s="37">
        <f t="shared" si="39"/>
      </c>
    </row>
    <row r="208" spans="1:26" ht="16.5" customHeight="1">
      <c r="A208" s="58" t="s">
        <v>22</v>
      </c>
      <c r="B208" s="58">
        <v>1955</v>
      </c>
      <c r="C208" s="21" t="str">
        <f t="shared" si="41"/>
        <v>November-1955</v>
      </c>
      <c r="D208" s="23">
        <v>26.88</v>
      </c>
      <c r="E208" s="23">
        <v>43.28502415458939</v>
      </c>
      <c r="F208" s="24">
        <v>0.75</v>
      </c>
      <c r="G208" s="1">
        <f t="shared" si="40"/>
        <v>6.034309138396391</v>
      </c>
      <c r="H208" s="25">
        <f t="shared" si="42"/>
        <v>0</v>
      </c>
      <c r="I208" s="25">
        <f t="shared" si="43"/>
        <v>-0.0022321428571426827</v>
      </c>
      <c r="J208" s="26" t="b">
        <f t="shared" si="44"/>
        <v>0</v>
      </c>
      <c r="K208" s="26" t="b">
        <f aca="true" t="shared" si="45" ref="K208:K271">J196</f>
        <v>0</v>
      </c>
      <c r="L208" s="23">
        <v>4.2</v>
      </c>
      <c r="M208" s="37">
        <v>44509</v>
      </c>
      <c r="O208" s="37">
        <v>3198</v>
      </c>
      <c r="P208" s="37">
        <v>5249</v>
      </c>
      <c r="T208" s="37">
        <f aca="true" t="shared" si="46" ref="T208:T271">IF(M196&gt;0,M208-M196,"")</f>
        <v>2295</v>
      </c>
      <c r="U208" s="37">
        <f t="shared" si="35"/>
      </c>
      <c r="V208" s="37">
        <f t="shared" si="36"/>
        <v>157</v>
      </c>
      <c r="W208" s="37">
        <f t="shared" si="37"/>
        <v>248.5</v>
      </c>
      <c r="X208" s="37">
        <f t="shared" si="38"/>
      </c>
      <c r="Y208" s="37">
        <f t="shared" si="39"/>
      </c>
      <c r="Z208" s="37">
        <f t="shared" si="39"/>
      </c>
    </row>
    <row r="209" spans="1:26" ht="16.5" customHeight="1">
      <c r="A209" s="58" t="s">
        <v>21</v>
      </c>
      <c r="B209" s="58">
        <v>1955</v>
      </c>
      <c r="C209" s="21" t="str">
        <f t="shared" si="41"/>
        <v>December-1955</v>
      </c>
      <c r="D209" s="23">
        <v>26.87</v>
      </c>
      <c r="E209" s="23">
        <v>43.26892109500807</v>
      </c>
      <c r="F209" s="24">
        <v>0.75</v>
      </c>
      <c r="G209" s="1">
        <f t="shared" si="40"/>
        <v>6.036554880539447</v>
      </c>
      <c r="H209" s="25">
        <f t="shared" si="42"/>
        <v>0</v>
      </c>
      <c r="I209" s="25">
        <f t="shared" si="43"/>
        <v>0.0003721622627463894</v>
      </c>
      <c r="J209" s="26" t="b">
        <f t="shared" si="44"/>
        <v>0</v>
      </c>
      <c r="K209" s="26" t="b">
        <f t="shared" si="45"/>
        <v>0</v>
      </c>
      <c r="L209" s="23">
        <v>4.2</v>
      </c>
      <c r="M209" s="37">
        <v>44673</v>
      </c>
      <c r="O209" s="37">
        <v>3218</v>
      </c>
      <c r="P209" s="37">
        <v>5287.8</v>
      </c>
      <c r="T209" s="37">
        <f t="shared" si="46"/>
        <v>2299</v>
      </c>
      <c r="U209" s="37">
        <f t="shared" si="35"/>
      </c>
      <c r="V209" s="37">
        <f t="shared" si="36"/>
        <v>158</v>
      </c>
      <c r="W209" s="37">
        <f t="shared" si="37"/>
        <v>262</v>
      </c>
      <c r="X209" s="37">
        <f t="shared" si="38"/>
      </c>
      <c r="Y209" s="37">
        <f t="shared" si="39"/>
      </c>
      <c r="Z209" s="37">
        <f t="shared" si="39"/>
      </c>
    </row>
    <row r="210" spans="1:26" ht="16.5" customHeight="1">
      <c r="A210" s="58" t="s">
        <v>20</v>
      </c>
      <c r="B210" s="58">
        <v>1956</v>
      </c>
      <c r="C210" s="21" t="str">
        <f t="shared" si="41"/>
        <v>January-1956</v>
      </c>
      <c r="D210" s="23">
        <v>26.83</v>
      </c>
      <c r="E210" s="23">
        <v>43.20450885668278</v>
      </c>
      <c r="F210" s="24">
        <v>0.75</v>
      </c>
      <c r="G210" s="1">
        <f t="shared" si="40"/>
        <v>6.045554589642005</v>
      </c>
      <c r="H210" s="25">
        <f t="shared" si="42"/>
        <v>0</v>
      </c>
      <c r="I210" s="25">
        <f t="shared" si="43"/>
        <v>0.0014908684308612141</v>
      </c>
      <c r="J210" s="26" t="b">
        <f t="shared" si="44"/>
        <v>0</v>
      </c>
      <c r="K210" s="26" t="b">
        <f t="shared" si="45"/>
        <v>0</v>
      </c>
      <c r="L210" s="23">
        <v>4</v>
      </c>
      <c r="M210" s="37">
        <v>44808</v>
      </c>
      <c r="O210" s="37">
        <v>3230</v>
      </c>
      <c r="P210" s="37">
        <v>5300.6</v>
      </c>
      <c r="T210" s="37">
        <f t="shared" si="46"/>
        <v>2264</v>
      </c>
      <c r="U210" s="37">
        <f t="shared" si="35"/>
      </c>
      <c r="V210" s="37">
        <f t="shared" si="36"/>
        <v>167</v>
      </c>
      <c r="W210" s="37">
        <f t="shared" si="37"/>
        <v>262.2000000000007</v>
      </c>
      <c r="X210" s="37">
        <f t="shared" si="38"/>
      </c>
      <c r="Y210" s="37">
        <f t="shared" si="39"/>
      </c>
      <c r="Z210" s="37">
        <f t="shared" si="39"/>
      </c>
    </row>
    <row r="211" spans="1:26" ht="16.5" customHeight="1">
      <c r="A211" s="58" t="s">
        <v>19</v>
      </c>
      <c r="B211" s="58">
        <v>1956</v>
      </c>
      <c r="C211" s="21" t="str">
        <f t="shared" si="41"/>
        <v>February-1956</v>
      </c>
      <c r="D211" s="23">
        <v>26.86</v>
      </c>
      <c r="E211" s="23">
        <v>43.25281803542674</v>
      </c>
      <c r="F211" s="24">
        <v>0.75</v>
      </c>
      <c r="G211" s="1">
        <f t="shared" si="40"/>
        <v>6.038802294865785</v>
      </c>
      <c r="H211" s="25">
        <f t="shared" si="42"/>
        <v>0</v>
      </c>
      <c r="I211" s="25">
        <f t="shared" si="43"/>
        <v>-0.0011169024571854314</v>
      </c>
      <c r="J211" s="26" t="b">
        <f t="shared" si="44"/>
        <v>0</v>
      </c>
      <c r="K211" s="26" t="b">
        <f t="shared" si="45"/>
        <v>0</v>
      </c>
      <c r="L211" s="23">
        <v>3.9</v>
      </c>
      <c r="M211" s="37">
        <v>44955</v>
      </c>
      <c r="O211" s="37">
        <v>3241</v>
      </c>
      <c r="P211" s="37">
        <v>5314.9</v>
      </c>
      <c r="T211" s="37">
        <f t="shared" si="46"/>
        <v>2234</v>
      </c>
      <c r="U211" s="37">
        <f t="shared" si="35"/>
      </c>
      <c r="V211" s="37">
        <f t="shared" si="36"/>
        <v>171</v>
      </c>
      <c r="W211" s="37">
        <f t="shared" si="37"/>
        <v>267.5</v>
      </c>
      <c r="X211" s="37">
        <f t="shared" si="38"/>
      </c>
      <c r="Y211" s="37">
        <f t="shared" si="39"/>
      </c>
      <c r="Z211" s="37">
        <f t="shared" si="39"/>
      </c>
    </row>
    <row r="212" spans="1:26" ht="16.5" customHeight="1">
      <c r="A212" s="58" t="s">
        <v>18</v>
      </c>
      <c r="B212" s="58">
        <v>1956</v>
      </c>
      <c r="C212" s="21" t="str">
        <f t="shared" si="41"/>
        <v>March-1956</v>
      </c>
      <c r="D212" s="23">
        <v>26.89</v>
      </c>
      <c r="E212" s="23">
        <v>43.30112721417071</v>
      </c>
      <c r="F212" s="24">
        <v>1</v>
      </c>
      <c r="G212" s="1">
        <f t="shared" si="40"/>
        <v>8.042753422094705</v>
      </c>
      <c r="H212" s="25">
        <f t="shared" si="42"/>
        <v>0.33333333333333326</v>
      </c>
      <c r="I212" s="25">
        <f t="shared" si="43"/>
        <v>0.3318457914962192</v>
      </c>
      <c r="J212" s="26" t="b">
        <f t="shared" si="44"/>
        <v>1</v>
      </c>
      <c r="K212" s="26" t="b">
        <f t="shared" si="45"/>
        <v>0</v>
      </c>
      <c r="L212" s="23">
        <v>4.2</v>
      </c>
      <c r="M212" s="37">
        <v>45043</v>
      </c>
      <c r="O212" s="37">
        <v>3272</v>
      </c>
      <c r="P212" s="37">
        <v>5377.4</v>
      </c>
      <c r="T212" s="37">
        <f t="shared" si="46"/>
        <v>2018</v>
      </c>
      <c r="U212" s="37">
        <f t="shared" si="35"/>
      </c>
      <c r="V212" s="37">
        <f t="shared" si="36"/>
        <v>184</v>
      </c>
      <c r="W212" s="37">
        <f t="shared" si="37"/>
        <v>292.39999999999964</v>
      </c>
      <c r="X212" s="37">
        <f t="shared" si="38"/>
      </c>
      <c r="Y212" s="37">
        <f t="shared" si="39"/>
      </c>
      <c r="Z212" s="37">
        <f t="shared" si="39"/>
      </c>
    </row>
    <row r="213" spans="1:26" ht="16.5" customHeight="1">
      <c r="A213" s="58" t="s">
        <v>17</v>
      </c>
      <c r="B213" s="58">
        <v>1956</v>
      </c>
      <c r="C213" s="21" t="str">
        <f t="shared" si="41"/>
        <v>April-1956</v>
      </c>
      <c r="D213" s="23">
        <v>26.93</v>
      </c>
      <c r="E213" s="23">
        <v>43.36553945249599</v>
      </c>
      <c r="F213" s="24">
        <v>1</v>
      </c>
      <c r="G213" s="1">
        <f t="shared" si="40"/>
        <v>8.030807260309196</v>
      </c>
      <c r="H213" s="25">
        <f t="shared" si="42"/>
        <v>0</v>
      </c>
      <c r="I213" s="25">
        <f t="shared" si="43"/>
        <v>-0.001485332343111656</v>
      </c>
      <c r="J213" s="26" t="b">
        <f t="shared" si="44"/>
        <v>0</v>
      </c>
      <c r="K213" s="26" t="b">
        <f t="shared" si="45"/>
        <v>0</v>
      </c>
      <c r="L213" s="23">
        <v>4</v>
      </c>
      <c r="M213" s="37">
        <v>45099</v>
      </c>
      <c r="O213" s="37">
        <v>3232</v>
      </c>
      <c r="P213" s="37">
        <v>5278.4</v>
      </c>
      <c r="T213" s="37">
        <f t="shared" si="46"/>
        <v>1811</v>
      </c>
      <c r="U213" s="37">
        <f t="shared" si="35"/>
      </c>
      <c r="V213" s="37">
        <f t="shared" si="36"/>
        <v>126</v>
      </c>
      <c r="W213" s="37">
        <f t="shared" si="37"/>
        <v>181.09999999999945</v>
      </c>
      <c r="X213" s="37">
        <f t="shared" si="38"/>
      </c>
      <c r="Y213" s="37">
        <f t="shared" si="39"/>
      </c>
      <c r="Z213" s="37">
        <f t="shared" si="39"/>
      </c>
    </row>
    <row r="214" spans="1:26" ht="16.5" customHeight="1">
      <c r="A214" s="58" t="s">
        <v>16</v>
      </c>
      <c r="B214" s="58">
        <v>1956</v>
      </c>
      <c r="C214" s="21" t="str">
        <f t="shared" si="41"/>
        <v>May-1956</v>
      </c>
      <c r="D214" s="23">
        <v>27.03</v>
      </c>
      <c r="E214" s="23">
        <v>43.5265700483092</v>
      </c>
      <c r="F214" s="24">
        <v>1</v>
      </c>
      <c r="G214" s="1">
        <f t="shared" si="40"/>
        <v>8.001096541625104</v>
      </c>
      <c r="H214" s="25">
        <f t="shared" si="42"/>
        <v>0</v>
      </c>
      <c r="I214" s="25">
        <f t="shared" si="43"/>
        <v>-0.0036995930447654146</v>
      </c>
      <c r="J214" s="26" t="b">
        <f t="shared" si="44"/>
        <v>0</v>
      </c>
      <c r="K214" s="26" t="b">
        <f t="shared" si="45"/>
        <v>0</v>
      </c>
      <c r="L214" s="23">
        <v>4.3</v>
      </c>
      <c r="M214" s="37">
        <v>45139</v>
      </c>
      <c r="O214" s="37">
        <v>3245</v>
      </c>
      <c r="P214" s="37">
        <v>5322.5</v>
      </c>
      <c r="T214" s="37">
        <f t="shared" si="46"/>
        <v>1618</v>
      </c>
      <c r="U214" s="37">
        <f t="shared" si="35"/>
      </c>
      <c r="V214" s="37">
        <f t="shared" si="36"/>
        <v>129</v>
      </c>
      <c r="W214" s="37">
        <f t="shared" si="37"/>
        <v>201.10000000000036</v>
      </c>
      <c r="X214" s="37">
        <f t="shared" si="38"/>
      </c>
      <c r="Y214" s="37">
        <f t="shared" si="39"/>
      </c>
      <c r="Z214" s="37">
        <f t="shared" si="39"/>
      </c>
    </row>
    <row r="215" spans="1:26" ht="16.5" customHeight="1">
      <c r="A215" s="58" t="s">
        <v>27</v>
      </c>
      <c r="B215" s="58">
        <v>1956</v>
      </c>
      <c r="C215" s="21" t="str">
        <f t="shared" si="41"/>
        <v>June-1956</v>
      </c>
      <c r="D215" s="23">
        <v>27.15</v>
      </c>
      <c r="E215" s="23">
        <v>43.71980676328504</v>
      </c>
      <c r="F215" s="24">
        <v>1</v>
      </c>
      <c r="G215" s="1">
        <f t="shared" si="40"/>
        <v>7.965732579010187</v>
      </c>
      <c r="H215" s="25">
        <f t="shared" si="42"/>
        <v>0</v>
      </c>
      <c r="I215" s="25">
        <f t="shared" si="43"/>
        <v>-0.0044198895027623974</v>
      </c>
      <c r="J215" s="26" t="b">
        <f t="shared" si="44"/>
        <v>0</v>
      </c>
      <c r="K215" s="26" t="b">
        <f t="shared" si="45"/>
        <v>0</v>
      </c>
      <c r="L215" s="23">
        <v>4.3</v>
      </c>
      <c r="M215" s="37">
        <v>45217</v>
      </c>
      <c r="O215" s="37">
        <v>3245</v>
      </c>
      <c r="P215" s="37">
        <v>5324.5</v>
      </c>
      <c r="T215" s="37">
        <f t="shared" si="46"/>
        <v>1447</v>
      </c>
      <c r="U215" s="37">
        <f t="shared" si="35"/>
      </c>
      <c r="V215" s="37">
        <f t="shared" si="36"/>
        <v>113</v>
      </c>
      <c r="W215" s="37">
        <f t="shared" si="37"/>
        <v>175.60000000000036</v>
      </c>
      <c r="X215" s="37">
        <f t="shared" si="38"/>
      </c>
      <c r="Y215" s="37">
        <f t="shared" si="39"/>
      </c>
      <c r="Z215" s="37">
        <f t="shared" si="39"/>
      </c>
    </row>
    <row r="216" spans="1:26" ht="16.5" customHeight="1">
      <c r="A216" s="58" t="s">
        <v>26</v>
      </c>
      <c r="B216" s="58">
        <v>1956</v>
      </c>
      <c r="C216" s="21" t="str">
        <f t="shared" si="41"/>
        <v>July-1956</v>
      </c>
      <c r="D216" s="23">
        <v>27.29</v>
      </c>
      <c r="E216" s="23">
        <v>43.94524959742353</v>
      </c>
      <c r="F216" s="24">
        <v>1</v>
      </c>
      <c r="G216" s="1">
        <f t="shared" si="40"/>
        <v>7.924867699528273</v>
      </c>
      <c r="H216" s="25">
        <f t="shared" si="42"/>
        <v>0</v>
      </c>
      <c r="I216" s="25">
        <f t="shared" si="43"/>
        <v>-0.005130084279956093</v>
      </c>
      <c r="J216" s="26" t="b">
        <f t="shared" si="44"/>
        <v>0</v>
      </c>
      <c r="K216" s="26" t="b">
        <f t="shared" si="45"/>
        <v>0</v>
      </c>
      <c r="L216" s="23">
        <v>4.4</v>
      </c>
      <c r="M216" s="37">
        <v>44549</v>
      </c>
      <c r="O216" s="37">
        <v>3231</v>
      </c>
      <c r="P216" s="37">
        <v>5302.7</v>
      </c>
      <c r="T216" s="37">
        <f t="shared" si="46"/>
        <v>613</v>
      </c>
      <c r="U216" s="37">
        <f t="shared" si="35"/>
      </c>
      <c r="V216" s="37">
        <f t="shared" si="36"/>
        <v>82</v>
      </c>
      <c r="W216" s="37">
        <f t="shared" si="37"/>
        <v>127.59999999999945</v>
      </c>
      <c r="X216" s="37">
        <f t="shared" si="38"/>
      </c>
      <c r="Y216" s="37">
        <f t="shared" si="39"/>
      </c>
      <c r="Z216" s="37">
        <f t="shared" si="39"/>
      </c>
    </row>
    <row r="217" spans="1:26" ht="16.5" customHeight="1">
      <c r="A217" s="58" t="s">
        <v>25</v>
      </c>
      <c r="B217" s="58">
        <v>1956</v>
      </c>
      <c r="C217" s="21" t="str">
        <f t="shared" si="41"/>
        <v>August-1956</v>
      </c>
      <c r="D217" s="23">
        <v>27.31</v>
      </c>
      <c r="E217" s="23">
        <v>43.97745571658617</v>
      </c>
      <c r="F217" s="24">
        <v>1</v>
      </c>
      <c r="G217" s="1">
        <f t="shared" si="40"/>
        <v>7.919064061520563</v>
      </c>
      <c r="H217" s="25">
        <f t="shared" si="42"/>
        <v>0</v>
      </c>
      <c r="I217" s="25">
        <f t="shared" si="43"/>
        <v>-0.0007323324789454411</v>
      </c>
      <c r="J217" s="26" t="b">
        <f t="shared" si="44"/>
        <v>0</v>
      </c>
      <c r="K217" s="26" t="b">
        <f t="shared" si="45"/>
        <v>0</v>
      </c>
      <c r="L217" s="23">
        <v>4.1</v>
      </c>
      <c r="M217" s="37">
        <v>45179</v>
      </c>
      <c r="O217" s="37">
        <v>3232</v>
      </c>
      <c r="P217" s="37">
        <v>5303.7</v>
      </c>
      <c r="T217" s="37">
        <f t="shared" si="46"/>
        <v>1091</v>
      </c>
      <c r="U217" s="37">
        <f t="shared" si="35"/>
      </c>
      <c r="V217" s="37">
        <f t="shared" si="36"/>
        <v>70</v>
      </c>
      <c r="W217" s="37">
        <f t="shared" si="37"/>
        <v>112</v>
      </c>
      <c r="X217" s="37">
        <f t="shared" si="38"/>
      </c>
      <c r="Y217" s="37">
        <f t="shared" si="39"/>
      </c>
      <c r="Z217" s="37">
        <f t="shared" si="39"/>
      </c>
    </row>
    <row r="218" spans="1:26" ht="16.5" customHeight="1">
      <c r="A218" s="58" t="s">
        <v>24</v>
      </c>
      <c r="B218" s="58">
        <v>1956</v>
      </c>
      <c r="C218" s="21" t="str">
        <f t="shared" si="41"/>
        <v>September-1956</v>
      </c>
      <c r="D218" s="23">
        <v>27.35</v>
      </c>
      <c r="E218" s="23">
        <v>44.04186795491146</v>
      </c>
      <c r="F218" s="24">
        <v>1</v>
      </c>
      <c r="G218" s="1">
        <f t="shared" si="40"/>
        <v>7.907482249364774</v>
      </c>
      <c r="H218" s="25">
        <f t="shared" si="42"/>
        <v>0</v>
      </c>
      <c r="I218" s="25">
        <f t="shared" si="43"/>
        <v>-0.001462522851919612</v>
      </c>
      <c r="J218" s="26" t="b">
        <f t="shared" si="44"/>
        <v>0</v>
      </c>
      <c r="K218" s="26" t="b">
        <f t="shared" si="45"/>
        <v>0</v>
      </c>
      <c r="L218" s="23">
        <v>3.9</v>
      </c>
      <c r="M218" s="37">
        <v>45120</v>
      </c>
      <c r="O218" s="37">
        <v>3227</v>
      </c>
      <c r="P218" s="37">
        <v>5292</v>
      </c>
      <c r="T218" s="37">
        <f t="shared" si="46"/>
        <v>925</v>
      </c>
      <c r="U218" s="37">
        <f t="shared" si="35"/>
      </c>
      <c r="V218" s="37">
        <f t="shared" si="36"/>
        <v>47</v>
      </c>
      <c r="W218" s="37">
        <f t="shared" si="37"/>
        <v>67.30000000000018</v>
      </c>
      <c r="X218" s="37">
        <f t="shared" si="38"/>
      </c>
      <c r="Y218" s="37">
        <f t="shared" si="39"/>
      </c>
      <c r="Z218" s="37">
        <f t="shared" si="39"/>
      </c>
    </row>
    <row r="219" spans="1:26" ht="16.5" customHeight="1">
      <c r="A219" s="58" t="s">
        <v>23</v>
      </c>
      <c r="B219" s="58">
        <v>1956</v>
      </c>
      <c r="C219" s="21" t="str">
        <f t="shared" si="41"/>
        <v>October-1956</v>
      </c>
      <c r="D219" s="23">
        <v>27.51</v>
      </c>
      <c r="E219" s="23">
        <v>44.29951690821259</v>
      </c>
      <c r="F219" s="24">
        <v>1</v>
      </c>
      <c r="G219" s="1">
        <f t="shared" si="40"/>
        <v>7.861491803712343</v>
      </c>
      <c r="H219" s="25">
        <f t="shared" si="42"/>
        <v>0</v>
      </c>
      <c r="I219" s="25">
        <f t="shared" si="43"/>
        <v>-0.005816066884769211</v>
      </c>
      <c r="J219" s="26" t="b">
        <f t="shared" si="44"/>
        <v>0</v>
      </c>
      <c r="K219" s="26" t="b">
        <f t="shared" si="45"/>
        <v>0</v>
      </c>
      <c r="L219" s="23">
        <v>3.9</v>
      </c>
      <c r="M219" s="37">
        <v>45262</v>
      </c>
      <c r="O219" s="37">
        <v>3244</v>
      </c>
      <c r="P219" s="37">
        <v>5315.4</v>
      </c>
      <c r="T219" s="37">
        <f t="shared" si="46"/>
        <v>949</v>
      </c>
      <c r="U219" s="37">
        <f t="shared" si="35"/>
      </c>
      <c r="V219" s="37">
        <f t="shared" si="36"/>
        <v>59</v>
      </c>
      <c r="W219" s="37">
        <f t="shared" si="37"/>
        <v>88.59999999999945</v>
      </c>
      <c r="X219" s="37">
        <f t="shared" si="38"/>
      </c>
      <c r="Y219" s="37">
        <f t="shared" si="39"/>
      </c>
      <c r="Z219" s="37">
        <f t="shared" si="39"/>
      </c>
    </row>
    <row r="220" spans="1:26" ht="16.5" customHeight="1">
      <c r="A220" s="58" t="s">
        <v>22</v>
      </c>
      <c r="B220" s="58">
        <v>1956</v>
      </c>
      <c r="C220" s="21" t="str">
        <f t="shared" si="41"/>
        <v>November-1956</v>
      </c>
      <c r="D220" s="23">
        <v>27.51</v>
      </c>
      <c r="E220" s="23">
        <v>44.29951690821259</v>
      </c>
      <c r="F220" s="24">
        <v>1</v>
      </c>
      <c r="G220" s="1">
        <f t="shared" si="40"/>
        <v>7.861491803712343</v>
      </c>
      <c r="H220" s="25">
        <f t="shared" si="42"/>
        <v>0</v>
      </c>
      <c r="I220" s="25">
        <f t="shared" si="43"/>
        <v>0</v>
      </c>
      <c r="J220" s="26" t="b">
        <f t="shared" si="44"/>
        <v>0</v>
      </c>
      <c r="K220" s="26" t="b">
        <f t="shared" si="45"/>
        <v>0</v>
      </c>
      <c r="L220" s="23">
        <v>4.3</v>
      </c>
      <c r="M220" s="37">
        <v>45269</v>
      </c>
      <c r="O220" s="37">
        <v>3248</v>
      </c>
      <c r="P220" s="37">
        <v>5319.6</v>
      </c>
      <c r="T220" s="37">
        <f t="shared" si="46"/>
        <v>760</v>
      </c>
      <c r="U220" s="37">
        <f t="shared" si="35"/>
      </c>
      <c r="V220" s="37">
        <f t="shared" si="36"/>
        <v>50</v>
      </c>
      <c r="W220" s="37">
        <f t="shared" si="37"/>
        <v>70.60000000000036</v>
      </c>
      <c r="X220" s="37">
        <f t="shared" si="38"/>
      </c>
      <c r="Y220" s="37">
        <f t="shared" si="39"/>
      </c>
      <c r="Z220" s="37">
        <f t="shared" si="39"/>
      </c>
    </row>
    <row r="221" spans="1:26" ht="16.5" customHeight="1">
      <c r="A221" s="58" t="s">
        <v>21</v>
      </c>
      <c r="B221" s="58">
        <v>1956</v>
      </c>
      <c r="C221" s="21" t="str">
        <f t="shared" si="41"/>
        <v>December-1956</v>
      </c>
      <c r="D221" s="23">
        <v>27.63</v>
      </c>
      <c r="E221" s="23">
        <v>44.49275362318843</v>
      </c>
      <c r="F221" s="24">
        <v>1</v>
      </c>
      <c r="G221" s="1">
        <f t="shared" si="40"/>
        <v>7.827348516834115</v>
      </c>
      <c r="H221" s="25">
        <f t="shared" si="42"/>
        <v>0</v>
      </c>
      <c r="I221" s="25">
        <f t="shared" si="43"/>
        <v>-0.004343105320303797</v>
      </c>
      <c r="J221" s="26" t="b">
        <f t="shared" si="44"/>
        <v>0</v>
      </c>
      <c r="K221" s="26" t="b">
        <f t="shared" si="45"/>
        <v>0</v>
      </c>
      <c r="L221" s="23">
        <v>4.2</v>
      </c>
      <c r="M221" s="37">
        <v>45346</v>
      </c>
      <c r="O221" s="37">
        <v>3249</v>
      </c>
      <c r="P221" s="37">
        <v>5320.6</v>
      </c>
      <c r="T221" s="37">
        <f t="shared" si="46"/>
        <v>673</v>
      </c>
      <c r="U221" s="37">
        <f t="shared" si="35"/>
      </c>
      <c r="V221" s="37">
        <f t="shared" si="36"/>
        <v>31</v>
      </c>
      <c r="W221" s="37">
        <f t="shared" si="37"/>
        <v>32.80000000000018</v>
      </c>
      <c r="X221" s="37">
        <f t="shared" si="38"/>
      </c>
      <c r="Y221" s="37">
        <f t="shared" si="39"/>
      </c>
      <c r="Z221" s="37">
        <f t="shared" si="39"/>
      </c>
    </row>
    <row r="222" spans="1:26" ht="16.5" customHeight="1">
      <c r="A222" s="58" t="s">
        <v>20</v>
      </c>
      <c r="B222" s="58">
        <v>1957</v>
      </c>
      <c r="C222" s="21" t="str">
        <f t="shared" si="41"/>
        <v>January-1957</v>
      </c>
      <c r="D222" s="23">
        <v>27.67</v>
      </c>
      <c r="E222" s="23">
        <v>44.55716586151372</v>
      </c>
      <c r="F222" s="24">
        <v>1</v>
      </c>
      <c r="G222" s="1">
        <f t="shared" si="40"/>
        <v>7.816033231663409</v>
      </c>
      <c r="H222" s="25">
        <f t="shared" si="42"/>
        <v>0</v>
      </c>
      <c r="I222" s="25">
        <f t="shared" si="43"/>
        <v>-0.0014456089627757907</v>
      </c>
      <c r="J222" s="26" t="b">
        <f t="shared" si="44"/>
        <v>0</v>
      </c>
      <c r="K222" s="26" t="b">
        <f t="shared" si="45"/>
        <v>0</v>
      </c>
      <c r="L222" s="23">
        <v>4.2</v>
      </c>
      <c r="M222" s="37">
        <v>45268</v>
      </c>
      <c r="O222" s="37">
        <v>3245</v>
      </c>
      <c r="P222" s="37">
        <v>5304.8</v>
      </c>
      <c r="T222" s="37">
        <f t="shared" si="46"/>
        <v>460</v>
      </c>
      <c r="U222" s="37">
        <f t="shared" si="35"/>
      </c>
      <c r="V222" s="37">
        <f t="shared" si="36"/>
        <v>15</v>
      </c>
      <c r="W222" s="37">
        <f t="shared" si="37"/>
        <v>4.199999999999818</v>
      </c>
      <c r="X222" s="37">
        <f t="shared" si="38"/>
      </c>
      <c r="Y222" s="37">
        <f t="shared" si="39"/>
      </c>
      <c r="Z222" s="37">
        <f t="shared" si="39"/>
      </c>
    </row>
    <row r="223" spans="1:26" ht="16.5" customHeight="1">
      <c r="A223" s="58" t="s">
        <v>19</v>
      </c>
      <c r="B223" s="58">
        <v>1957</v>
      </c>
      <c r="C223" s="21" t="str">
        <f t="shared" si="41"/>
        <v>February-1957</v>
      </c>
      <c r="D223" s="23">
        <v>27.8</v>
      </c>
      <c r="E223" s="23">
        <v>44.76650563607089</v>
      </c>
      <c r="F223" s="24">
        <v>1</v>
      </c>
      <c r="G223" s="1">
        <f t="shared" si="40"/>
        <v>7.779483435975774</v>
      </c>
      <c r="H223" s="25">
        <f t="shared" si="42"/>
        <v>0</v>
      </c>
      <c r="I223" s="25">
        <f t="shared" si="43"/>
        <v>-0.004676258992805882</v>
      </c>
      <c r="J223" s="26" t="b">
        <f t="shared" si="44"/>
        <v>0</v>
      </c>
      <c r="K223" s="26" t="b">
        <f t="shared" si="45"/>
        <v>0</v>
      </c>
      <c r="L223" s="23">
        <v>3.9</v>
      </c>
      <c r="M223" s="37">
        <v>45451</v>
      </c>
      <c r="O223" s="37">
        <v>3257</v>
      </c>
      <c r="P223" s="37">
        <v>5321.6</v>
      </c>
      <c r="T223" s="37">
        <f t="shared" si="46"/>
        <v>496</v>
      </c>
      <c r="U223" s="37">
        <f aca="true" t="shared" si="47" ref="U223:U286">IF(N211&gt;0,N223-N211,"")</f>
      </c>
      <c r="V223" s="37">
        <f aca="true" t="shared" si="48" ref="V223:V286">IF(O211&gt;0,O223-O211,"")</f>
        <v>16</v>
      </c>
      <c r="W223" s="37">
        <f aca="true" t="shared" si="49" ref="W223:W286">IF(P211&gt;0,P223-P211,"")</f>
        <v>6.700000000000728</v>
      </c>
      <c r="X223" s="37">
        <f aca="true" t="shared" si="50" ref="X223:X286">IF(Q211&gt;0,Q223-Q211,"")</f>
      </c>
      <c r="Y223" s="37">
        <f aca="true" t="shared" si="51" ref="Y223:Z286">IF(R211&gt;0,R223-R211,"")</f>
      </c>
      <c r="Z223" s="37">
        <f t="shared" si="51"/>
      </c>
    </row>
    <row r="224" spans="1:26" ht="16.5" customHeight="1">
      <c r="A224" s="58" t="s">
        <v>18</v>
      </c>
      <c r="B224" s="58">
        <v>1957</v>
      </c>
      <c r="C224" s="21" t="str">
        <f t="shared" si="41"/>
        <v>March-1957</v>
      </c>
      <c r="D224" s="23">
        <v>27.86</v>
      </c>
      <c r="E224" s="23">
        <v>44.86312399355881</v>
      </c>
      <c r="F224" s="24">
        <v>1</v>
      </c>
      <c r="G224" s="1">
        <f t="shared" si="40"/>
        <v>7.76272934386671</v>
      </c>
      <c r="H224" s="25">
        <f t="shared" si="42"/>
        <v>0</v>
      </c>
      <c r="I224" s="25">
        <f t="shared" si="43"/>
        <v>-0.00215362526920293</v>
      </c>
      <c r="J224" s="26" t="b">
        <f t="shared" si="44"/>
        <v>0</v>
      </c>
      <c r="K224" s="26" t="b">
        <f t="shared" si="45"/>
        <v>1</v>
      </c>
      <c r="L224" s="23">
        <v>3.7</v>
      </c>
      <c r="M224" s="37">
        <v>45485</v>
      </c>
      <c r="O224" s="37">
        <v>3258</v>
      </c>
      <c r="P224" s="37">
        <v>5328</v>
      </c>
      <c r="T224" s="37">
        <f t="shared" si="46"/>
        <v>442</v>
      </c>
      <c r="U224" s="37">
        <f t="shared" si="47"/>
      </c>
      <c r="V224" s="37">
        <f t="shared" si="48"/>
        <v>-14</v>
      </c>
      <c r="W224" s="37">
        <f t="shared" si="49"/>
        <v>-49.399999999999636</v>
      </c>
      <c r="X224" s="37">
        <f t="shared" si="50"/>
      </c>
      <c r="Y224" s="37">
        <f t="shared" si="51"/>
      </c>
      <c r="Z224" s="37">
        <f t="shared" si="51"/>
      </c>
    </row>
    <row r="225" spans="1:26" ht="16.5" customHeight="1">
      <c r="A225" s="58" t="s">
        <v>17</v>
      </c>
      <c r="B225" s="58">
        <v>1957</v>
      </c>
      <c r="C225" s="21" t="str">
        <f t="shared" si="41"/>
        <v>April-1957</v>
      </c>
      <c r="D225" s="23">
        <v>27.93</v>
      </c>
      <c r="E225" s="23">
        <v>44.97584541062805</v>
      </c>
      <c r="F225" s="24">
        <v>1</v>
      </c>
      <c r="G225" s="1">
        <f t="shared" si="40"/>
        <v>7.743273881852007</v>
      </c>
      <c r="H225" s="25">
        <f t="shared" si="42"/>
        <v>0</v>
      </c>
      <c r="I225" s="25">
        <f t="shared" si="43"/>
        <v>-0.0025062656641604564</v>
      </c>
      <c r="J225" s="26" t="b">
        <f t="shared" si="44"/>
        <v>0</v>
      </c>
      <c r="K225" s="26" t="b">
        <f t="shared" si="45"/>
        <v>0</v>
      </c>
      <c r="L225" s="23">
        <v>3.9</v>
      </c>
      <c r="M225" s="37">
        <v>45537</v>
      </c>
      <c r="O225" s="37">
        <v>3282</v>
      </c>
      <c r="P225" s="37">
        <v>5335.9</v>
      </c>
      <c r="T225" s="37">
        <f t="shared" si="46"/>
        <v>438</v>
      </c>
      <c r="U225" s="37">
        <f t="shared" si="47"/>
      </c>
      <c r="V225" s="37">
        <f t="shared" si="48"/>
        <v>50</v>
      </c>
      <c r="W225" s="37">
        <f t="shared" si="49"/>
        <v>57.5</v>
      </c>
      <c r="X225" s="37">
        <f t="shared" si="50"/>
      </c>
      <c r="Y225" s="37">
        <f t="shared" si="51"/>
      </c>
      <c r="Z225" s="37">
        <f t="shared" si="51"/>
      </c>
    </row>
    <row r="226" spans="1:26" ht="16.5" customHeight="1">
      <c r="A226" s="58" t="s">
        <v>16</v>
      </c>
      <c r="B226" s="58">
        <v>1957</v>
      </c>
      <c r="C226" s="21" t="str">
        <f t="shared" si="41"/>
        <v>May-1957</v>
      </c>
      <c r="D226" s="23">
        <v>28</v>
      </c>
      <c r="E226" s="23">
        <v>45.08856682769729</v>
      </c>
      <c r="F226" s="24">
        <v>1</v>
      </c>
      <c r="G226" s="1">
        <f t="shared" si="40"/>
        <v>7.723915697147378</v>
      </c>
      <c r="H226" s="25">
        <f t="shared" si="42"/>
        <v>0</v>
      </c>
      <c r="I226" s="25">
        <f t="shared" si="43"/>
        <v>-0.0024999999999998357</v>
      </c>
      <c r="J226" s="26" t="b">
        <f t="shared" si="44"/>
        <v>0</v>
      </c>
      <c r="K226" s="26" t="b">
        <f t="shared" si="45"/>
        <v>0</v>
      </c>
      <c r="L226" s="23">
        <v>4.1</v>
      </c>
      <c r="M226" s="37">
        <v>45436</v>
      </c>
      <c r="O226" s="37">
        <v>3266</v>
      </c>
      <c r="P226" s="37">
        <v>5329.8</v>
      </c>
      <c r="T226" s="37">
        <f t="shared" si="46"/>
        <v>297</v>
      </c>
      <c r="U226" s="37">
        <f t="shared" si="47"/>
      </c>
      <c r="V226" s="37">
        <f t="shared" si="48"/>
        <v>21</v>
      </c>
      <c r="W226" s="37">
        <f t="shared" si="49"/>
        <v>7.300000000000182</v>
      </c>
      <c r="X226" s="37">
        <f t="shared" si="50"/>
      </c>
      <c r="Y226" s="37">
        <f t="shared" si="51"/>
      </c>
      <c r="Z226" s="37">
        <f t="shared" si="51"/>
      </c>
    </row>
    <row r="227" spans="1:26" ht="16.5" customHeight="1">
      <c r="A227" s="58" t="s">
        <v>27</v>
      </c>
      <c r="B227" s="58">
        <v>1957</v>
      </c>
      <c r="C227" s="21" t="str">
        <f t="shared" si="41"/>
        <v>June-1957</v>
      </c>
      <c r="D227" s="23">
        <v>28.11</v>
      </c>
      <c r="E227" s="23">
        <v>45.26570048309181</v>
      </c>
      <c r="F227" s="24">
        <v>1</v>
      </c>
      <c r="G227" s="1">
        <f t="shared" si="40"/>
        <v>7.693690484529583</v>
      </c>
      <c r="H227" s="25">
        <f t="shared" si="42"/>
        <v>0</v>
      </c>
      <c r="I227" s="25">
        <f t="shared" si="43"/>
        <v>-0.003913198150124586</v>
      </c>
      <c r="J227" s="26" t="b">
        <f t="shared" si="44"/>
        <v>0</v>
      </c>
      <c r="K227" s="26" t="b">
        <f t="shared" si="45"/>
        <v>0</v>
      </c>
      <c r="L227" s="23">
        <v>4.3</v>
      </c>
      <c r="M227" s="37">
        <v>45364</v>
      </c>
      <c r="O227" s="37">
        <v>3268</v>
      </c>
      <c r="P227" s="37">
        <v>5330.1</v>
      </c>
      <c r="T227" s="37">
        <f t="shared" si="46"/>
        <v>147</v>
      </c>
      <c r="U227" s="37">
        <f t="shared" si="47"/>
      </c>
      <c r="V227" s="37">
        <f t="shared" si="48"/>
        <v>23</v>
      </c>
      <c r="W227" s="37">
        <f t="shared" si="49"/>
        <v>5.600000000000364</v>
      </c>
      <c r="X227" s="37">
        <f t="shared" si="50"/>
      </c>
      <c r="Y227" s="37">
        <f t="shared" si="51"/>
      </c>
      <c r="Z227" s="37">
        <f t="shared" si="51"/>
      </c>
    </row>
    <row r="228" spans="1:26" ht="16.5" customHeight="1">
      <c r="A228" s="58" t="s">
        <v>26</v>
      </c>
      <c r="B228" s="58">
        <v>1957</v>
      </c>
      <c r="C228" s="21" t="str">
        <f t="shared" si="41"/>
        <v>July-1957</v>
      </c>
      <c r="D228" s="23">
        <v>28.19</v>
      </c>
      <c r="E228" s="23">
        <v>45.39452495974238</v>
      </c>
      <c r="F228" s="24">
        <v>1</v>
      </c>
      <c r="G228" s="1">
        <f t="shared" si="40"/>
        <v>7.671856669745533</v>
      </c>
      <c r="H228" s="25">
        <f t="shared" si="42"/>
        <v>0</v>
      </c>
      <c r="I228" s="25">
        <f t="shared" si="43"/>
        <v>-0.0028378857750975817</v>
      </c>
      <c r="J228" s="26" t="b">
        <f t="shared" si="44"/>
        <v>0</v>
      </c>
      <c r="K228" s="26" t="b">
        <f t="shared" si="45"/>
        <v>0</v>
      </c>
      <c r="L228" s="23">
        <v>4.2</v>
      </c>
      <c r="M228" s="37">
        <v>45369</v>
      </c>
      <c r="O228" s="37">
        <v>3277</v>
      </c>
      <c r="P228" s="37">
        <v>5343.8</v>
      </c>
      <c r="T228" s="37">
        <f t="shared" si="46"/>
        <v>820</v>
      </c>
      <c r="U228" s="37">
        <f t="shared" si="47"/>
      </c>
      <c r="V228" s="37">
        <f t="shared" si="48"/>
        <v>46</v>
      </c>
      <c r="W228" s="37">
        <f t="shared" si="49"/>
        <v>41.100000000000364</v>
      </c>
      <c r="X228" s="37">
        <f t="shared" si="50"/>
      </c>
      <c r="Y228" s="37">
        <f t="shared" si="51"/>
      </c>
      <c r="Z228" s="37">
        <f t="shared" si="51"/>
      </c>
    </row>
    <row r="229" spans="1:26" ht="16.5" customHeight="1">
      <c r="A229" s="58" t="s">
        <v>25</v>
      </c>
      <c r="B229" s="58">
        <v>1957</v>
      </c>
      <c r="C229" s="21" t="str">
        <f t="shared" si="41"/>
        <v>August-1957</v>
      </c>
      <c r="D229" s="23">
        <v>28.28</v>
      </c>
      <c r="E229" s="23">
        <v>45.53945249597427</v>
      </c>
      <c r="F229" s="24">
        <v>1</v>
      </c>
      <c r="G229" s="1">
        <f t="shared" si="40"/>
        <v>7.647441284304334</v>
      </c>
      <c r="H229" s="25">
        <f t="shared" si="42"/>
        <v>0</v>
      </c>
      <c r="I229" s="25">
        <f t="shared" si="43"/>
        <v>-0.0031824611032532646</v>
      </c>
      <c r="J229" s="26" t="b">
        <f t="shared" si="44"/>
        <v>0</v>
      </c>
      <c r="K229" s="26" t="b">
        <f t="shared" si="45"/>
        <v>0</v>
      </c>
      <c r="L229" s="27">
        <v>4.1</v>
      </c>
      <c r="M229" s="37">
        <v>45369</v>
      </c>
      <c r="O229" s="37">
        <v>3278</v>
      </c>
      <c r="P229" s="37">
        <v>5342.6</v>
      </c>
      <c r="T229" s="37">
        <f t="shared" si="46"/>
        <v>190</v>
      </c>
      <c r="U229" s="37">
        <f t="shared" si="47"/>
      </c>
      <c r="V229" s="37">
        <f t="shared" si="48"/>
        <v>46</v>
      </c>
      <c r="W229" s="37">
        <f t="shared" si="49"/>
        <v>38.900000000000546</v>
      </c>
      <c r="X229" s="37">
        <f t="shared" si="50"/>
      </c>
      <c r="Y229" s="37">
        <f t="shared" si="51"/>
      </c>
      <c r="Z229" s="37">
        <f t="shared" si="51"/>
      </c>
    </row>
    <row r="230" spans="1:26" ht="16.5" customHeight="1">
      <c r="A230" s="58" t="s">
        <v>24</v>
      </c>
      <c r="B230" s="58">
        <v>1957</v>
      </c>
      <c r="C230" s="21" t="str">
        <f t="shared" si="41"/>
        <v>September-1957</v>
      </c>
      <c r="D230" s="23">
        <v>28.32</v>
      </c>
      <c r="E230" s="23">
        <v>45.60386473429956</v>
      </c>
      <c r="F230" s="24">
        <v>1</v>
      </c>
      <c r="G230" s="1">
        <f t="shared" si="40"/>
        <v>7.6366398135637885</v>
      </c>
      <c r="H230" s="25">
        <f t="shared" si="42"/>
        <v>0</v>
      </c>
      <c r="I230" s="25">
        <f t="shared" si="43"/>
        <v>-0.0014124293785313657</v>
      </c>
      <c r="J230" s="26" t="b">
        <f t="shared" si="44"/>
        <v>0</v>
      </c>
      <c r="K230" s="26" t="b">
        <f t="shared" si="45"/>
        <v>0</v>
      </c>
      <c r="L230" s="27">
        <v>4.4</v>
      </c>
      <c r="M230" s="37">
        <v>45183</v>
      </c>
      <c r="O230" s="37">
        <v>3280</v>
      </c>
      <c r="P230" s="37">
        <v>5345.4</v>
      </c>
      <c r="T230" s="37">
        <f t="shared" si="46"/>
        <v>63</v>
      </c>
      <c r="U230" s="37">
        <f t="shared" si="47"/>
      </c>
      <c r="V230" s="37">
        <f t="shared" si="48"/>
        <v>53</v>
      </c>
      <c r="W230" s="37">
        <f t="shared" si="49"/>
        <v>53.399999999999636</v>
      </c>
      <c r="X230" s="37">
        <f t="shared" si="50"/>
      </c>
      <c r="Y230" s="37">
        <f t="shared" si="51"/>
      </c>
      <c r="Z230" s="37">
        <f t="shared" si="51"/>
      </c>
    </row>
    <row r="231" spans="1:26" ht="16.5" customHeight="1">
      <c r="A231" s="58" t="s">
        <v>23</v>
      </c>
      <c r="B231" s="58">
        <v>1957</v>
      </c>
      <c r="C231" s="21" t="str">
        <f t="shared" si="41"/>
        <v>October-1957</v>
      </c>
      <c r="D231" s="23">
        <v>28.32</v>
      </c>
      <c r="E231" s="23">
        <v>45.60386473429956</v>
      </c>
      <c r="F231" s="24">
        <v>1</v>
      </c>
      <c r="G231" s="1">
        <f t="shared" si="40"/>
        <v>7.6366398135637885</v>
      </c>
      <c r="H231" s="25">
        <f t="shared" si="42"/>
        <v>0</v>
      </c>
      <c r="I231" s="25">
        <f t="shared" si="43"/>
        <v>0</v>
      </c>
      <c r="J231" s="26" t="b">
        <f t="shared" si="44"/>
        <v>0</v>
      </c>
      <c r="K231" s="26" t="b">
        <f t="shared" si="45"/>
        <v>0</v>
      </c>
      <c r="L231" s="27">
        <v>4.5</v>
      </c>
      <c r="M231" s="37">
        <v>44997</v>
      </c>
      <c r="O231" s="37">
        <v>3270</v>
      </c>
      <c r="P231" s="37">
        <v>5325.3</v>
      </c>
      <c r="T231" s="37">
        <f t="shared" si="46"/>
        <v>-265</v>
      </c>
      <c r="U231" s="37">
        <f t="shared" si="47"/>
      </c>
      <c r="V231" s="37">
        <f t="shared" si="48"/>
        <v>26</v>
      </c>
      <c r="W231" s="37">
        <f t="shared" si="49"/>
        <v>9.900000000000546</v>
      </c>
      <c r="X231" s="37">
        <f t="shared" si="50"/>
      </c>
      <c r="Y231" s="37">
        <f t="shared" si="51"/>
      </c>
      <c r="Z231" s="37">
        <f t="shared" si="51"/>
      </c>
    </row>
    <row r="232" spans="1:26" ht="16.5" customHeight="1">
      <c r="A232" s="58" t="s">
        <v>22</v>
      </c>
      <c r="B232" s="58">
        <v>1957</v>
      </c>
      <c r="C232" s="21" t="str">
        <f t="shared" si="41"/>
        <v>November-1957</v>
      </c>
      <c r="D232" s="23">
        <v>28.41</v>
      </c>
      <c r="E232" s="23">
        <v>45.74879227053144</v>
      </c>
      <c r="F232" s="24">
        <v>1</v>
      </c>
      <c r="G232" s="1">
        <f t="shared" si="40"/>
        <v>7.612447712781644</v>
      </c>
      <c r="H232" s="25">
        <f t="shared" si="42"/>
        <v>0</v>
      </c>
      <c r="I232" s="25">
        <f t="shared" si="43"/>
        <v>-0.0031678986272438703</v>
      </c>
      <c r="J232" s="26" t="b">
        <f t="shared" si="44"/>
        <v>0</v>
      </c>
      <c r="K232" s="26" t="b">
        <f t="shared" si="45"/>
        <v>0</v>
      </c>
      <c r="L232" s="27">
        <v>5.1</v>
      </c>
      <c r="M232" s="37">
        <v>44790</v>
      </c>
      <c r="O232" s="37">
        <v>3270</v>
      </c>
      <c r="P232" s="37">
        <v>5324.1</v>
      </c>
      <c r="T232" s="37">
        <f t="shared" si="46"/>
        <v>-479</v>
      </c>
      <c r="U232" s="37">
        <f t="shared" si="47"/>
      </c>
      <c r="V232" s="37">
        <f t="shared" si="48"/>
        <v>22</v>
      </c>
      <c r="W232" s="37">
        <f t="shared" si="49"/>
        <v>4.5</v>
      </c>
      <c r="X232" s="37">
        <f t="shared" si="50"/>
      </c>
      <c r="Y232" s="37">
        <f t="shared" si="51"/>
      </c>
      <c r="Z232" s="37">
        <f t="shared" si="51"/>
      </c>
    </row>
    <row r="233" spans="1:26" ht="16.5" customHeight="1">
      <c r="A233" s="58" t="s">
        <v>21</v>
      </c>
      <c r="B233" s="58">
        <v>1957</v>
      </c>
      <c r="C233" s="21" t="str">
        <f t="shared" si="41"/>
        <v>December-1957</v>
      </c>
      <c r="D233" s="23">
        <v>28.47</v>
      </c>
      <c r="E233" s="23">
        <v>45.84541062801936</v>
      </c>
      <c r="F233" s="24">
        <v>1</v>
      </c>
      <c r="G233" s="1">
        <f t="shared" si="40"/>
        <v>7.596404619604023</v>
      </c>
      <c r="H233" s="25">
        <f t="shared" si="42"/>
        <v>0</v>
      </c>
      <c r="I233" s="25">
        <f t="shared" si="43"/>
        <v>-0.0021074815595362173</v>
      </c>
      <c r="J233" s="26" t="b">
        <f t="shared" si="44"/>
        <v>0</v>
      </c>
      <c r="K233" s="26" t="b">
        <f t="shared" si="45"/>
        <v>0</v>
      </c>
      <c r="L233" s="27">
        <v>5.2</v>
      </c>
      <c r="M233" s="37">
        <v>44539</v>
      </c>
      <c r="O233" s="37">
        <v>3257</v>
      </c>
      <c r="P233" s="37">
        <v>5298.6</v>
      </c>
      <c r="T233" s="37">
        <f t="shared" si="46"/>
        <v>-807</v>
      </c>
      <c r="U233" s="37">
        <f t="shared" si="47"/>
      </c>
      <c r="V233" s="37">
        <f t="shared" si="48"/>
        <v>8</v>
      </c>
      <c r="W233" s="37">
        <f t="shared" si="49"/>
        <v>-22</v>
      </c>
      <c r="X233" s="37">
        <f t="shared" si="50"/>
      </c>
      <c r="Y233" s="37">
        <f t="shared" si="51"/>
      </c>
      <c r="Z233" s="37">
        <f t="shared" si="51"/>
      </c>
    </row>
    <row r="234" spans="1:26" ht="16.5" customHeight="1">
      <c r="A234" s="58" t="s">
        <v>20</v>
      </c>
      <c r="B234" s="58">
        <v>1958</v>
      </c>
      <c r="C234" s="21" t="str">
        <f t="shared" si="41"/>
        <v>January-1958</v>
      </c>
      <c r="D234" s="23">
        <v>28.64</v>
      </c>
      <c r="E234" s="23">
        <v>46.11916264090181</v>
      </c>
      <c r="F234" s="24">
        <v>1</v>
      </c>
      <c r="G234" s="1">
        <f t="shared" si="40"/>
        <v>7.551314229054697</v>
      </c>
      <c r="H234" s="25">
        <f t="shared" si="42"/>
        <v>0</v>
      </c>
      <c r="I234" s="25">
        <f t="shared" si="43"/>
        <v>-0.005935754189944187</v>
      </c>
      <c r="J234" s="26" t="b">
        <f t="shared" si="44"/>
        <v>0</v>
      </c>
      <c r="K234" s="26" t="b">
        <f t="shared" si="45"/>
        <v>0</v>
      </c>
      <c r="L234" s="27">
        <v>5.8</v>
      </c>
      <c r="M234" s="37">
        <v>44256</v>
      </c>
      <c r="O234" s="37">
        <v>3256</v>
      </c>
      <c r="P234" s="37">
        <v>5302.8</v>
      </c>
      <c r="T234" s="37">
        <f t="shared" si="46"/>
        <v>-1012</v>
      </c>
      <c r="U234" s="37">
        <f t="shared" si="47"/>
      </c>
      <c r="V234" s="37">
        <f t="shared" si="48"/>
        <v>11</v>
      </c>
      <c r="W234" s="37">
        <f t="shared" si="49"/>
        <v>-2</v>
      </c>
      <c r="X234" s="37">
        <f t="shared" si="50"/>
      </c>
      <c r="Y234" s="37">
        <f t="shared" si="51"/>
      </c>
      <c r="Z234" s="37">
        <f t="shared" si="51"/>
      </c>
    </row>
    <row r="235" spans="1:26" ht="16.5" customHeight="1">
      <c r="A235" s="58" t="s">
        <v>19</v>
      </c>
      <c r="B235" s="58">
        <v>1958</v>
      </c>
      <c r="C235" s="21" t="str">
        <f t="shared" si="41"/>
        <v>February-1958</v>
      </c>
      <c r="D235" s="23">
        <v>28.7</v>
      </c>
      <c r="E235" s="23">
        <v>46.21578099838973</v>
      </c>
      <c r="F235" s="24">
        <v>1</v>
      </c>
      <c r="G235" s="1">
        <f t="shared" si="40"/>
        <v>7.535527509412073</v>
      </c>
      <c r="H235" s="25">
        <f t="shared" si="42"/>
        <v>0</v>
      </c>
      <c r="I235" s="25">
        <f t="shared" si="43"/>
        <v>-0.002090592334494934</v>
      </c>
      <c r="J235" s="26" t="b">
        <f t="shared" si="44"/>
        <v>0</v>
      </c>
      <c r="K235" s="26" t="b">
        <f t="shared" si="45"/>
        <v>0</v>
      </c>
      <c r="L235" s="27">
        <v>6.4</v>
      </c>
      <c r="M235" s="37">
        <v>43744</v>
      </c>
      <c r="O235" s="37">
        <v>3238</v>
      </c>
      <c r="P235" s="37">
        <v>5269</v>
      </c>
      <c r="T235" s="37">
        <f t="shared" si="46"/>
        <v>-1707</v>
      </c>
      <c r="U235" s="37">
        <f t="shared" si="47"/>
      </c>
      <c r="V235" s="37">
        <f t="shared" si="48"/>
        <v>-19</v>
      </c>
      <c r="W235" s="37">
        <f t="shared" si="49"/>
        <v>-52.600000000000364</v>
      </c>
      <c r="X235" s="37">
        <f t="shared" si="50"/>
      </c>
      <c r="Y235" s="37">
        <f t="shared" si="51"/>
      </c>
      <c r="Z235" s="37">
        <f t="shared" si="51"/>
      </c>
    </row>
    <row r="236" spans="1:26" ht="16.5" customHeight="1">
      <c r="A236" s="58" t="s">
        <v>18</v>
      </c>
      <c r="B236" s="58">
        <v>1958</v>
      </c>
      <c r="C236" s="21" t="str">
        <f t="shared" si="41"/>
        <v>March-1958</v>
      </c>
      <c r="D236" s="23">
        <v>28.87</v>
      </c>
      <c r="E236" s="23">
        <v>46.48953301127218</v>
      </c>
      <c r="F236" s="24">
        <v>1</v>
      </c>
      <c r="G236" s="1">
        <f t="shared" si="40"/>
        <v>7.491154815383668</v>
      </c>
      <c r="H236" s="25">
        <f t="shared" si="42"/>
        <v>0</v>
      </c>
      <c r="I236" s="25">
        <f t="shared" si="43"/>
        <v>-0.005888465535157539</v>
      </c>
      <c r="J236" s="26" t="b">
        <f t="shared" si="44"/>
        <v>0</v>
      </c>
      <c r="K236" s="26" t="b">
        <f t="shared" si="45"/>
        <v>0</v>
      </c>
      <c r="L236" s="27">
        <v>6.7</v>
      </c>
      <c r="M236" s="37">
        <v>43452</v>
      </c>
      <c r="O236" s="37">
        <v>3229</v>
      </c>
      <c r="P236" s="37">
        <v>5261.3</v>
      </c>
      <c r="T236" s="37">
        <f t="shared" si="46"/>
        <v>-2033</v>
      </c>
      <c r="U236" s="37">
        <f t="shared" si="47"/>
      </c>
      <c r="V236" s="37">
        <f t="shared" si="48"/>
        <v>-29</v>
      </c>
      <c r="W236" s="37">
        <f t="shared" si="49"/>
        <v>-66.69999999999982</v>
      </c>
      <c r="X236" s="37">
        <f t="shared" si="50"/>
      </c>
      <c r="Y236" s="37">
        <f t="shared" si="51"/>
      </c>
      <c r="Z236" s="37">
        <f t="shared" si="51"/>
      </c>
    </row>
    <row r="237" spans="1:26" ht="16.5" customHeight="1">
      <c r="A237" s="58" t="s">
        <v>17</v>
      </c>
      <c r="B237" s="58">
        <v>1958</v>
      </c>
      <c r="C237" s="21" t="str">
        <f t="shared" si="41"/>
        <v>April-1958</v>
      </c>
      <c r="D237" s="23">
        <v>28.94</v>
      </c>
      <c r="E237" s="23">
        <v>46.60225442834142</v>
      </c>
      <c r="F237" s="24">
        <v>1</v>
      </c>
      <c r="G237" s="1">
        <f t="shared" si="40"/>
        <v>7.473035228753509</v>
      </c>
      <c r="H237" s="25">
        <f t="shared" si="42"/>
        <v>0</v>
      </c>
      <c r="I237" s="25">
        <f t="shared" si="43"/>
        <v>-0.002418797512093729</v>
      </c>
      <c r="J237" s="26" t="b">
        <f t="shared" si="44"/>
        <v>0</v>
      </c>
      <c r="K237" s="26" t="b">
        <f t="shared" si="45"/>
        <v>0</v>
      </c>
      <c r="L237" s="27">
        <v>7.4</v>
      </c>
      <c r="M237" s="37">
        <v>43159</v>
      </c>
      <c r="O237" s="37">
        <v>3220</v>
      </c>
      <c r="P237" s="37">
        <v>5202</v>
      </c>
      <c r="T237" s="37">
        <f t="shared" si="46"/>
        <v>-2378</v>
      </c>
      <c r="U237" s="37">
        <f t="shared" si="47"/>
      </c>
      <c r="V237" s="37">
        <f t="shared" si="48"/>
        <v>-62</v>
      </c>
      <c r="W237" s="37">
        <f t="shared" si="49"/>
        <v>-133.89999999999964</v>
      </c>
      <c r="X237" s="37">
        <f t="shared" si="50"/>
      </c>
      <c r="Y237" s="37">
        <f t="shared" si="51"/>
      </c>
      <c r="Z237" s="37">
        <f t="shared" si="51"/>
      </c>
    </row>
    <row r="238" spans="1:26" ht="16.5" customHeight="1">
      <c r="A238" s="58" t="s">
        <v>16</v>
      </c>
      <c r="B238" s="58">
        <v>1958</v>
      </c>
      <c r="C238" s="21" t="str">
        <f t="shared" si="41"/>
        <v>May-1958</v>
      </c>
      <c r="D238" s="23">
        <v>28.94</v>
      </c>
      <c r="E238" s="23">
        <v>46.60225442834142</v>
      </c>
      <c r="F238" s="24">
        <v>1</v>
      </c>
      <c r="G238" s="1">
        <f t="shared" si="40"/>
        <v>7.473035228753509</v>
      </c>
      <c r="H238" s="25">
        <f t="shared" si="42"/>
        <v>0</v>
      </c>
      <c r="I238" s="25">
        <f t="shared" si="43"/>
        <v>0</v>
      </c>
      <c r="J238" s="26" t="b">
        <f t="shared" si="44"/>
        <v>0</v>
      </c>
      <c r="K238" s="26" t="b">
        <f t="shared" si="45"/>
        <v>0</v>
      </c>
      <c r="L238" s="23">
        <v>7.4</v>
      </c>
      <c r="M238" s="37">
        <v>43019</v>
      </c>
      <c r="O238" s="37">
        <v>3219</v>
      </c>
      <c r="P238" s="37">
        <v>5233.1</v>
      </c>
      <c r="T238" s="37">
        <f t="shared" si="46"/>
        <v>-2417</v>
      </c>
      <c r="U238" s="37">
        <f t="shared" si="47"/>
      </c>
      <c r="V238" s="37">
        <f t="shared" si="48"/>
        <v>-47</v>
      </c>
      <c r="W238" s="37">
        <f t="shared" si="49"/>
        <v>-96.69999999999982</v>
      </c>
      <c r="X238" s="37">
        <f t="shared" si="50"/>
      </c>
      <c r="Y238" s="37">
        <f t="shared" si="51"/>
      </c>
      <c r="Z238" s="37">
        <f t="shared" si="51"/>
      </c>
    </row>
    <row r="239" spans="1:26" ht="16.5" customHeight="1">
      <c r="A239" s="58" t="s">
        <v>27</v>
      </c>
      <c r="B239" s="58">
        <v>1958</v>
      </c>
      <c r="C239" s="21" t="str">
        <f t="shared" si="41"/>
        <v>June-1958</v>
      </c>
      <c r="D239" s="23">
        <v>28.91</v>
      </c>
      <c r="E239" s="23">
        <v>46.55394524959746</v>
      </c>
      <c r="F239" s="24">
        <v>1</v>
      </c>
      <c r="G239" s="1">
        <f t="shared" si="40"/>
        <v>7.480790021450242</v>
      </c>
      <c r="H239" s="25">
        <f t="shared" si="42"/>
        <v>0</v>
      </c>
      <c r="I239" s="25">
        <f t="shared" si="43"/>
        <v>0.0010377032168797928</v>
      </c>
      <c r="J239" s="26" t="b">
        <f t="shared" si="44"/>
        <v>0</v>
      </c>
      <c r="K239" s="26" t="b">
        <f t="shared" si="45"/>
        <v>0</v>
      </c>
      <c r="L239" s="23">
        <v>7.3</v>
      </c>
      <c r="M239" s="37">
        <v>42986</v>
      </c>
      <c r="O239" s="37">
        <v>3221</v>
      </c>
      <c r="P239" s="37">
        <v>5234.5</v>
      </c>
      <c r="T239" s="37">
        <f t="shared" si="46"/>
        <v>-2378</v>
      </c>
      <c r="U239" s="37">
        <f t="shared" si="47"/>
      </c>
      <c r="V239" s="37">
        <f t="shared" si="48"/>
        <v>-47</v>
      </c>
      <c r="W239" s="37">
        <f t="shared" si="49"/>
        <v>-95.60000000000036</v>
      </c>
      <c r="X239" s="37">
        <f t="shared" si="50"/>
      </c>
      <c r="Y239" s="37">
        <f t="shared" si="51"/>
      </c>
      <c r="Z239" s="37">
        <f t="shared" si="51"/>
      </c>
    </row>
    <row r="240" spans="1:26" ht="16.5" customHeight="1">
      <c r="A240" s="58" t="s">
        <v>26</v>
      </c>
      <c r="B240" s="58">
        <v>1958</v>
      </c>
      <c r="C240" s="21" t="str">
        <f t="shared" si="41"/>
        <v>July-1958</v>
      </c>
      <c r="D240" s="23">
        <v>28.89</v>
      </c>
      <c r="E240" s="23">
        <v>46.52173913043482</v>
      </c>
      <c r="F240" s="24">
        <v>1</v>
      </c>
      <c r="G240" s="1">
        <f t="shared" si="40"/>
        <v>7.485968830741659</v>
      </c>
      <c r="H240" s="25">
        <f t="shared" si="42"/>
        <v>0</v>
      </c>
      <c r="I240" s="25">
        <f t="shared" si="43"/>
        <v>0.0006922810661129652</v>
      </c>
      <c r="J240" s="26" t="b">
        <f t="shared" si="44"/>
        <v>0</v>
      </c>
      <c r="K240" s="26" t="b">
        <f t="shared" si="45"/>
        <v>0</v>
      </c>
      <c r="L240" s="23">
        <v>7.5</v>
      </c>
      <c r="M240" s="37">
        <v>43065</v>
      </c>
      <c r="O240" s="37">
        <v>3226</v>
      </c>
      <c r="P240" s="37">
        <v>5241.7</v>
      </c>
      <c r="T240" s="37">
        <f t="shared" si="46"/>
        <v>-2304</v>
      </c>
      <c r="U240" s="37">
        <f t="shared" si="47"/>
      </c>
      <c r="V240" s="37">
        <f t="shared" si="48"/>
        <v>-51</v>
      </c>
      <c r="W240" s="37">
        <f t="shared" si="49"/>
        <v>-102.10000000000036</v>
      </c>
      <c r="X240" s="37">
        <f t="shared" si="50"/>
      </c>
      <c r="Y240" s="37">
        <f t="shared" si="51"/>
      </c>
      <c r="Z240" s="37">
        <f t="shared" si="51"/>
      </c>
    </row>
    <row r="241" spans="1:26" ht="16.5" customHeight="1">
      <c r="A241" s="58" t="s">
        <v>25</v>
      </c>
      <c r="B241" s="58">
        <v>1958</v>
      </c>
      <c r="C241" s="21" t="str">
        <f t="shared" si="41"/>
        <v>August-1958</v>
      </c>
      <c r="D241" s="23">
        <v>28.94</v>
      </c>
      <c r="E241" s="23">
        <v>46.60225442834142</v>
      </c>
      <c r="F241" s="24">
        <v>1</v>
      </c>
      <c r="G241" s="1">
        <f t="shared" si="40"/>
        <v>7.473035228753509</v>
      </c>
      <c r="H241" s="25">
        <f t="shared" si="42"/>
        <v>0</v>
      </c>
      <c r="I241" s="25">
        <f t="shared" si="43"/>
        <v>-0.001727712508638457</v>
      </c>
      <c r="J241" s="26" t="b">
        <f t="shared" si="44"/>
        <v>0</v>
      </c>
      <c r="K241" s="26" t="b">
        <f t="shared" si="45"/>
        <v>0</v>
      </c>
      <c r="L241" s="23">
        <v>7.4</v>
      </c>
      <c r="M241" s="37">
        <v>43219</v>
      </c>
      <c r="O241" s="37">
        <v>3237</v>
      </c>
      <c r="P241" s="37">
        <v>5254.3</v>
      </c>
      <c r="T241" s="37">
        <f t="shared" si="46"/>
        <v>-2150</v>
      </c>
      <c r="U241" s="37">
        <f t="shared" si="47"/>
      </c>
      <c r="V241" s="37">
        <f t="shared" si="48"/>
        <v>-41</v>
      </c>
      <c r="W241" s="37">
        <f t="shared" si="49"/>
        <v>-88.30000000000018</v>
      </c>
      <c r="X241" s="37">
        <f t="shared" si="50"/>
      </c>
      <c r="Y241" s="37">
        <f t="shared" si="51"/>
      </c>
      <c r="Z241" s="37">
        <f t="shared" si="51"/>
      </c>
    </row>
    <row r="242" spans="1:26" ht="16.5" customHeight="1">
      <c r="A242" s="58" t="s">
        <v>24</v>
      </c>
      <c r="B242" s="58">
        <v>1958</v>
      </c>
      <c r="C242" s="21" t="str">
        <f t="shared" si="41"/>
        <v>September-1958</v>
      </c>
      <c r="D242" s="23">
        <v>28.91</v>
      </c>
      <c r="E242" s="23">
        <v>46.55394524959746</v>
      </c>
      <c r="F242" s="24">
        <v>1</v>
      </c>
      <c r="G242" s="1">
        <f t="shared" si="40"/>
        <v>7.480790021450242</v>
      </c>
      <c r="H242" s="25">
        <f t="shared" si="42"/>
        <v>0</v>
      </c>
      <c r="I242" s="25">
        <f t="shared" si="43"/>
        <v>0.0010377032168797928</v>
      </c>
      <c r="J242" s="26" t="b">
        <f t="shared" si="44"/>
        <v>0</v>
      </c>
      <c r="K242" s="26" t="b">
        <f t="shared" si="45"/>
        <v>0</v>
      </c>
      <c r="L242" s="23">
        <v>7.1</v>
      </c>
      <c r="M242" s="37">
        <v>43490</v>
      </c>
      <c r="O242" s="37">
        <v>3251</v>
      </c>
      <c r="P242" s="37">
        <v>5278.8</v>
      </c>
      <c r="T242" s="37">
        <f t="shared" si="46"/>
        <v>-1693</v>
      </c>
      <c r="U242" s="37">
        <f t="shared" si="47"/>
      </c>
      <c r="V242" s="37">
        <f t="shared" si="48"/>
        <v>-29</v>
      </c>
      <c r="W242" s="37">
        <f t="shared" si="49"/>
        <v>-66.59999999999945</v>
      </c>
      <c r="X242" s="37">
        <f t="shared" si="50"/>
      </c>
      <c r="Y242" s="37">
        <f t="shared" si="51"/>
      </c>
      <c r="Z242" s="37">
        <f t="shared" si="51"/>
      </c>
    </row>
    <row r="243" spans="1:26" ht="16.5" customHeight="1">
      <c r="A243" s="58" t="s">
        <v>23</v>
      </c>
      <c r="B243" s="58">
        <v>1958</v>
      </c>
      <c r="C243" s="21" t="str">
        <f t="shared" si="41"/>
        <v>October-1958</v>
      </c>
      <c r="D243" s="23">
        <v>28.91</v>
      </c>
      <c r="E243" s="23">
        <v>46.55394524959746</v>
      </c>
      <c r="F243" s="24">
        <v>1</v>
      </c>
      <c r="G243" s="1">
        <f t="shared" si="40"/>
        <v>7.480790021450242</v>
      </c>
      <c r="H243" s="25">
        <f t="shared" si="42"/>
        <v>0</v>
      </c>
      <c r="I243" s="25">
        <f t="shared" si="43"/>
        <v>0</v>
      </c>
      <c r="J243" s="26" t="b">
        <f t="shared" si="44"/>
        <v>0</v>
      </c>
      <c r="K243" s="26" t="b">
        <f t="shared" si="45"/>
        <v>0</v>
      </c>
      <c r="L243" s="23">
        <v>6.7</v>
      </c>
      <c r="M243" s="37">
        <v>43455</v>
      </c>
      <c r="O243" s="37">
        <v>3260</v>
      </c>
      <c r="P243" s="37">
        <v>5289.8</v>
      </c>
      <c r="T243" s="37">
        <f t="shared" si="46"/>
        <v>-1542</v>
      </c>
      <c r="U243" s="37">
        <f t="shared" si="47"/>
      </c>
      <c r="V243" s="37">
        <f t="shared" si="48"/>
        <v>-10</v>
      </c>
      <c r="W243" s="37">
        <f t="shared" si="49"/>
        <v>-35.5</v>
      </c>
      <c r="X243" s="37">
        <f t="shared" si="50"/>
      </c>
      <c r="Y243" s="37">
        <f t="shared" si="51"/>
      </c>
      <c r="Z243" s="37">
        <f t="shared" si="51"/>
      </c>
    </row>
    <row r="244" spans="1:26" ht="16.5" customHeight="1">
      <c r="A244" s="58" t="s">
        <v>22</v>
      </c>
      <c r="B244" s="58">
        <v>1958</v>
      </c>
      <c r="C244" s="21" t="str">
        <f t="shared" si="41"/>
        <v>November-1958</v>
      </c>
      <c r="D244" s="23">
        <v>28.95</v>
      </c>
      <c r="E244" s="23">
        <v>46.61835748792274</v>
      </c>
      <c r="F244" s="24">
        <v>1</v>
      </c>
      <c r="G244" s="1">
        <f t="shared" si="40"/>
        <v>7.470453869434422</v>
      </c>
      <c r="H244" s="25">
        <f t="shared" si="42"/>
        <v>0</v>
      </c>
      <c r="I244" s="25">
        <f t="shared" si="43"/>
        <v>-0.001381692573402371</v>
      </c>
      <c r="J244" s="26" t="b">
        <f t="shared" si="44"/>
        <v>0</v>
      </c>
      <c r="K244" s="26" t="b">
        <f t="shared" si="45"/>
        <v>0</v>
      </c>
      <c r="L244" s="23">
        <v>6.2</v>
      </c>
      <c r="M244" s="37">
        <v>43916</v>
      </c>
      <c r="O244" s="37">
        <v>3269</v>
      </c>
      <c r="P244" s="37">
        <v>5304.7</v>
      </c>
      <c r="T244" s="37">
        <f t="shared" si="46"/>
        <v>-874</v>
      </c>
      <c r="U244" s="37">
        <f t="shared" si="47"/>
      </c>
      <c r="V244" s="37">
        <f t="shared" si="48"/>
        <v>-1</v>
      </c>
      <c r="W244" s="37">
        <f t="shared" si="49"/>
        <v>-19.400000000000546</v>
      </c>
      <c r="X244" s="37">
        <f t="shared" si="50"/>
      </c>
      <c r="Y244" s="37">
        <f t="shared" si="51"/>
      </c>
      <c r="Z244" s="37">
        <f t="shared" si="51"/>
      </c>
    </row>
    <row r="245" spans="1:26" ht="16.5" customHeight="1">
      <c r="A245" s="58" t="s">
        <v>21</v>
      </c>
      <c r="B245" s="58">
        <v>1958</v>
      </c>
      <c r="C245" s="21" t="str">
        <f t="shared" si="41"/>
        <v>December-1958</v>
      </c>
      <c r="D245" s="23">
        <v>28.97</v>
      </c>
      <c r="E245" s="23">
        <v>46.65056360708538</v>
      </c>
      <c r="F245" s="24">
        <v>1</v>
      </c>
      <c r="G245" s="1">
        <f t="shared" si="40"/>
        <v>7.465296497070298</v>
      </c>
      <c r="H245" s="25">
        <f t="shared" si="42"/>
        <v>0</v>
      </c>
      <c r="I245" s="25">
        <f t="shared" si="43"/>
        <v>-0.0006903693476009165</v>
      </c>
      <c r="J245" s="26" t="b">
        <f t="shared" si="44"/>
        <v>0</v>
      </c>
      <c r="K245" s="26" t="b">
        <f t="shared" si="45"/>
        <v>0</v>
      </c>
      <c r="L245" s="23">
        <v>6.2</v>
      </c>
      <c r="M245" s="37">
        <v>43988</v>
      </c>
      <c r="O245" s="37">
        <v>3287</v>
      </c>
      <c r="P245" s="37">
        <v>5328.3</v>
      </c>
      <c r="T245" s="37">
        <f t="shared" si="46"/>
        <v>-551</v>
      </c>
      <c r="U245" s="37">
        <f t="shared" si="47"/>
      </c>
      <c r="V245" s="37">
        <f t="shared" si="48"/>
        <v>30</v>
      </c>
      <c r="W245" s="37">
        <f t="shared" si="49"/>
        <v>29.699999999999818</v>
      </c>
      <c r="X245" s="37">
        <f t="shared" si="50"/>
      </c>
      <c r="Y245" s="37">
        <f t="shared" si="51"/>
      </c>
      <c r="Z245" s="37">
        <f t="shared" si="51"/>
      </c>
    </row>
    <row r="246" spans="1:26" ht="16.5" customHeight="1">
      <c r="A246" s="58" t="s">
        <v>20</v>
      </c>
      <c r="B246" s="58">
        <v>1959</v>
      </c>
      <c r="C246" s="21" t="str">
        <f t="shared" si="41"/>
        <v>January-1959</v>
      </c>
      <c r="D246" s="23">
        <v>29.01</v>
      </c>
      <c r="E246" s="23">
        <v>46.71497584541067</v>
      </c>
      <c r="F246" s="24">
        <v>1</v>
      </c>
      <c r="G246" s="1">
        <f t="shared" si="40"/>
        <v>7.4550030858368315</v>
      </c>
      <c r="H246" s="25">
        <f t="shared" si="42"/>
        <v>0</v>
      </c>
      <c r="I246" s="25">
        <f t="shared" si="43"/>
        <v>-0.0013788348845228393</v>
      </c>
      <c r="J246" s="26" t="b">
        <f t="shared" si="44"/>
        <v>0</v>
      </c>
      <c r="K246" s="26" t="b">
        <f t="shared" si="45"/>
        <v>0</v>
      </c>
      <c r="L246" s="23">
        <v>6</v>
      </c>
      <c r="M246" s="37">
        <v>44375</v>
      </c>
      <c r="O246" s="37">
        <v>3298</v>
      </c>
      <c r="P246" s="37">
        <v>5349</v>
      </c>
      <c r="T246" s="37">
        <f t="shared" si="46"/>
        <v>119</v>
      </c>
      <c r="U246" s="37">
        <f t="shared" si="47"/>
      </c>
      <c r="V246" s="37">
        <f t="shared" si="48"/>
        <v>42</v>
      </c>
      <c r="W246" s="37">
        <f t="shared" si="49"/>
        <v>46.19999999999982</v>
      </c>
      <c r="X246" s="37">
        <f t="shared" si="50"/>
      </c>
      <c r="Y246" s="37">
        <f t="shared" si="51"/>
      </c>
      <c r="Z246" s="37">
        <f t="shared" si="51"/>
      </c>
    </row>
    <row r="247" spans="1:26" ht="16.5" customHeight="1">
      <c r="A247" s="58" t="s">
        <v>19</v>
      </c>
      <c r="B247" s="58">
        <v>1959</v>
      </c>
      <c r="C247" s="21" t="str">
        <f t="shared" si="41"/>
        <v>February-1959</v>
      </c>
      <c r="D247" s="23">
        <v>29</v>
      </c>
      <c r="E247" s="23">
        <v>46.69887278582934</v>
      </c>
      <c r="F247" s="24">
        <v>1</v>
      </c>
      <c r="G247" s="1">
        <f t="shared" si="40"/>
        <v>7.457573776556088</v>
      </c>
      <c r="H247" s="25">
        <f t="shared" si="42"/>
        <v>0</v>
      </c>
      <c r="I247" s="25">
        <f t="shared" si="43"/>
        <v>0.0003448275862072414</v>
      </c>
      <c r="J247" s="26" t="b">
        <f t="shared" si="44"/>
        <v>0</v>
      </c>
      <c r="K247" s="26" t="b">
        <f t="shared" si="45"/>
        <v>0</v>
      </c>
      <c r="L247" s="23">
        <v>5.9</v>
      </c>
      <c r="M247" s="37">
        <v>44571</v>
      </c>
      <c r="O247" s="37">
        <v>3319</v>
      </c>
      <c r="P247" s="37">
        <v>5379.8</v>
      </c>
      <c r="T247" s="37">
        <f t="shared" si="46"/>
        <v>827</v>
      </c>
      <c r="U247" s="37">
        <f t="shared" si="47"/>
      </c>
      <c r="V247" s="37">
        <f t="shared" si="48"/>
        <v>81</v>
      </c>
      <c r="W247" s="37">
        <f t="shared" si="49"/>
        <v>110.80000000000018</v>
      </c>
      <c r="X247" s="37">
        <f t="shared" si="50"/>
      </c>
      <c r="Y247" s="37">
        <f t="shared" si="51"/>
      </c>
      <c r="Z247" s="37">
        <f t="shared" si="51"/>
      </c>
    </row>
    <row r="248" spans="1:26" ht="16.5" customHeight="1">
      <c r="A248" s="58" t="s">
        <v>18</v>
      </c>
      <c r="B248" s="58">
        <v>1959</v>
      </c>
      <c r="C248" s="21" t="str">
        <f t="shared" si="41"/>
        <v>March-1959</v>
      </c>
      <c r="D248" s="23">
        <v>28.97</v>
      </c>
      <c r="E248" s="23">
        <v>46.65056360708538</v>
      </c>
      <c r="F248" s="24">
        <v>1</v>
      </c>
      <c r="G248" s="1">
        <f t="shared" si="40"/>
        <v>7.465296497070298</v>
      </c>
      <c r="H248" s="25">
        <f t="shared" si="42"/>
        <v>0</v>
      </c>
      <c r="I248" s="25">
        <f t="shared" si="43"/>
        <v>0.0010355540214013192</v>
      </c>
      <c r="J248" s="26" t="b">
        <f t="shared" si="44"/>
        <v>0</v>
      </c>
      <c r="K248" s="26" t="b">
        <f t="shared" si="45"/>
        <v>0</v>
      </c>
      <c r="L248" s="23">
        <v>5.6</v>
      </c>
      <c r="M248" s="37">
        <v>44884</v>
      </c>
      <c r="O248" s="37">
        <v>3341</v>
      </c>
      <c r="P248" s="37">
        <v>5431.5</v>
      </c>
      <c r="T248" s="37">
        <f t="shared" si="46"/>
        <v>1432</v>
      </c>
      <c r="U248" s="37">
        <f t="shared" si="47"/>
      </c>
      <c r="V248" s="37">
        <f t="shared" si="48"/>
        <v>112</v>
      </c>
      <c r="W248" s="37">
        <f t="shared" si="49"/>
        <v>170.19999999999982</v>
      </c>
      <c r="X248" s="37">
        <f t="shared" si="50"/>
      </c>
      <c r="Y248" s="37">
        <f t="shared" si="51"/>
      </c>
      <c r="Z248" s="37">
        <f t="shared" si="51"/>
      </c>
    </row>
    <row r="249" spans="1:26" ht="16.5" customHeight="1">
      <c r="A249" s="58" t="s">
        <v>17</v>
      </c>
      <c r="B249" s="58">
        <v>1959</v>
      </c>
      <c r="C249" s="21" t="str">
        <f t="shared" si="41"/>
        <v>April-1959</v>
      </c>
      <c r="D249" s="23">
        <v>28.98</v>
      </c>
      <c r="E249" s="23">
        <v>46.6666666666667</v>
      </c>
      <c r="F249" s="24">
        <v>1</v>
      </c>
      <c r="G249" s="1">
        <f t="shared" si="40"/>
        <v>7.46272048033563</v>
      </c>
      <c r="H249" s="25">
        <f t="shared" si="42"/>
        <v>0</v>
      </c>
      <c r="I249" s="25">
        <f t="shared" si="43"/>
        <v>-0.0003450655624568366</v>
      </c>
      <c r="J249" s="26" t="b">
        <f t="shared" si="44"/>
        <v>0</v>
      </c>
      <c r="K249" s="26" t="b">
        <f t="shared" si="45"/>
        <v>0</v>
      </c>
      <c r="L249" s="23">
        <v>5.2</v>
      </c>
      <c r="M249" s="37">
        <v>45178</v>
      </c>
      <c r="O249" s="37">
        <v>3346</v>
      </c>
      <c r="P249" s="37">
        <v>5393.7</v>
      </c>
      <c r="T249" s="37">
        <f t="shared" si="46"/>
        <v>2019</v>
      </c>
      <c r="U249" s="37">
        <f t="shared" si="47"/>
      </c>
      <c r="V249" s="37">
        <f t="shared" si="48"/>
        <v>126</v>
      </c>
      <c r="W249" s="37">
        <f t="shared" si="49"/>
        <v>191.69999999999982</v>
      </c>
      <c r="X249" s="37">
        <f t="shared" si="50"/>
      </c>
      <c r="Y249" s="37">
        <f t="shared" si="51"/>
      </c>
      <c r="Z249" s="37">
        <f t="shared" si="51"/>
      </c>
    </row>
    <row r="250" spans="1:26" ht="16.5" customHeight="1">
      <c r="A250" s="58" t="s">
        <v>16</v>
      </c>
      <c r="B250" s="58">
        <v>1959</v>
      </c>
      <c r="C250" s="21" t="str">
        <f t="shared" si="41"/>
        <v>May-1959</v>
      </c>
      <c r="D250" s="23">
        <v>29.04</v>
      </c>
      <c r="E250" s="23">
        <v>46.76328502415462</v>
      </c>
      <c r="F250" s="24">
        <v>1</v>
      </c>
      <c r="G250" s="1">
        <f t="shared" si="40"/>
        <v>7.447301636367994</v>
      </c>
      <c r="H250" s="25">
        <f t="shared" si="42"/>
        <v>0</v>
      </c>
      <c r="I250" s="25">
        <f t="shared" si="43"/>
        <v>-0.0020661157024793875</v>
      </c>
      <c r="J250" s="26" t="b">
        <f t="shared" si="44"/>
        <v>0</v>
      </c>
      <c r="K250" s="26" t="b">
        <f t="shared" si="45"/>
        <v>0</v>
      </c>
      <c r="L250" s="23">
        <v>5.1</v>
      </c>
      <c r="M250" s="37">
        <v>45396</v>
      </c>
      <c r="O250" s="37">
        <v>3364</v>
      </c>
      <c r="P250" s="37">
        <v>5454.8</v>
      </c>
      <c r="T250" s="37">
        <f t="shared" si="46"/>
        <v>2377</v>
      </c>
      <c r="U250" s="37">
        <f t="shared" si="47"/>
      </c>
      <c r="V250" s="37">
        <f t="shared" si="48"/>
        <v>145</v>
      </c>
      <c r="W250" s="37">
        <f t="shared" si="49"/>
        <v>221.69999999999982</v>
      </c>
      <c r="X250" s="37">
        <f t="shared" si="50"/>
      </c>
      <c r="Y250" s="37">
        <f t="shared" si="51"/>
      </c>
      <c r="Z250" s="37">
        <f t="shared" si="51"/>
      </c>
    </row>
    <row r="251" spans="1:26" ht="16.5" customHeight="1">
      <c r="A251" s="58" t="s">
        <v>27</v>
      </c>
      <c r="B251" s="58">
        <v>1959</v>
      </c>
      <c r="C251" s="21" t="str">
        <f t="shared" si="41"/>
        <v>June-1959</v>
      </c>
      <c r="D251" s="23">
        <v>29.11</v>
      </c>
      <c r="E251" s="23">
        <v>46.87600644122386</v>
      </c>
      <c r="F251" s="24">
        <v>1</v>
      </c>
      <c r="G251" s="1">
        <f t="shared" si="40"/>
        <v>7.429393319138666</v>
      </c>
      <c r="H251" s="25">
        <f t="shared" si="42"/>
        <v>0</v>
      </c>
      <c r="I251" s="25">
        <f t="shared" si="43"/>
        <v>-0.0024046719340432565</v>
      </c>
      <c r="J251" s="26" t="b">
        <f t="shared" si="44"/>
        <v>0</v>
      </c>
      <c r="K251" s="26" t="b">
        <f t="shared" si="45"/>
        <v>0</v>
      </c>
      <c r="L251" s="23">
        <v>5</v>
      </c>
      <c r="M251" s="37">
        <v>45536</v>
      </c>
      <c r="O251" s="37">
        <v>3371</v>
      </c>
      <c r="P251" s="37">
        <v>5466.3</v>
      </c>
      <c r="T251" s="37">
        <f t="shared" si="46"/>
        <v>2550</v>
      </c>
      <c r="U251" s="37">
        <f t="shared" si="47"/>
      </c>
      <c r="V251" s="37">
        <f t="shared" si="48"/>
        <v>150</v>
      </c>
      <c r="W251" s="37">
        <f t="shared" si="49"/>
        <v>231.80000000000018</v>
      </c>
      <c r="X251" s="37">
        <f t="shared" si="50"/>
      </c>
      <c r="Y251" s="37">
        <f t="shared" si="51"/>
      </c>
      <c r="Z251" s="37">
        <f t="shared" si="51"/>
      </c>
    </row>
    <row r="252" spans="1:26" ht="16.5" customHeight="1">
      <c r="A252" s="58" t="s">
        <v>26</v>
      </c>
      <c r="B252" s="58">
        <v>1959</v>
      </c>
      <c r="C252" s="21" t="str">
        <f t="shared" si="41"/>
        <v>July-1959</v>
      </c>
      <c r="D252" s="23">
        <v>29.15</v>
      </c>
      <c r="E252" s="23">
        <v>46.94041867954914</v>
      </c>
      <c r="F252" s="24">
        <v>1</v>
      </c>
      <c r="G252" s="1">
        <f t="shared" si="40"/>
        <v>7.419198611325096</v>
      </c>
      <c r="H252" s="25">
        <f t="shared" si="42"/>
        <v>0</v>
      </c>
      <c r="I252" s="25">
        <f t="shared" si="43"/>
        <v>-0.0013722126929675005</v>
      </c>
      <c r="J252" s="26" t="b">
        <f t="shared" si="44"/>
        <v>0</v>
      </c>
      <c r="K252" s="26" t="b">
        <f t="shared" si="45"/>
        <v>0</v>
      </c>
      <c r="L252" s="23">
        <v>5.1</v>
      </c>
      <c r="M252" s="37">
        <v>45630</v>
      </c>
      <c r="O252" s="37">
        <v>3373</v>
      </c>
      <c r="P252" s="37">
        <v>5470</v>
      </c>
      <c r="T252" s="37">
        <f t="shared" si="46"/>
        <v>2565</v>
      </c>
      <c r="U252" s="37">
        <f t="shared" si="47"/>
      </c>
      <c r="V252" s="37">
        <f t="shared" si="48"/>
        <v>147</v>
      </c>
      <c r="W252" s="37">
        <f t="shared" si="49"/>
        <v>228.30000000000018</v>
      </c>
      <c r="X252" s="37">
        <f t="shared" si="50"/>
      </c>
      <c r="Y252" s="37">
        <f t="shared" si="51"/>
      </c>
      <c r="Z252" s="37">
        <f t="shared" si="51"/>
      </c>
    </row>
    <row r="253" spans="1:26" ht="16.5" customHeight="1">
      <c r="A253" s="58" t="s">
        <v>25</v>
      </c>
      <c r="B253" s="58">
        <v>1959</v>
      </c>
      <c r="C253" s="21" t="str">
        <f t="shared" si="41"/>
        <v>August-1959</v>
      </c>
      <c r="D253" s="23">
        <v>29.18</v>
      </c>
      <c r="E253" s="23">
        <v>46.9887278582931</v>
      </c>
      <c r="F253" s="24">
        <v>1</v>
      </c>
      <c r="G253" s="1">
        <f t="shared" si="40"/>
        <v>7.41157092255403</v>
      </c>
      <c r="H253" s="25">
        <f t="shared" si="42"/>
        <v>0</v>
      </c>
      <c r="I253" s="25">
        <f t="shared" si="43"/>
        <v>-0.0010281014393418442</v>
      </c>
      <c r="J253" s="26" t="b">
        <f t="shared" si="44"/>
        <v>0</v>
      </c>
      <c r="K253" s="26" t="b">
        <f t="shared" si="45"/>
        <v>0</v>
      </c>
      <c r="L253" s="23">
        <v>5.2</v>
      </c>
      <c r="M253" s="37">
        <v>45153</v>
      </c>
      <c r="O253" s="37">
        <v>3382</v>
      </c>
      <c r="P253" s="37">
        <v>5487.5</v>
      </c>
      <c r="T253" s="37">
        <f t="shared" si="46"/>
        <v>1934</v>
      </c>
      <c r="U253" s="37">
        <f t="shared" si="47"/>
      </c>
      <c r="V253" s="37">
        <f t="shared" si="48"/>
        <v>145</v>
      </c>
      <c r="W253" s="37">
        <f t="shared" si="49"/>
        <v>233.19999999999982</v>
      </c>
      <c r="X253" s="37">
        <f t="shared" si="50"/>
      </c>
      <c r="Y253" s="37">
        <f t="shared" si="51"/>
      </c>
      <c r="Z253" s="37">
        <f t="shared" si="51"/>
      </c>
    </row>
    <row r="254" spans="1:26" ht="16.5" customHeight="1">
      <c r="A254" s="58" t="s">
        <v>24</v>
      </c>
      <c r="B254" s="58">
        <v>1959</v>
      </c>
      <c r="C254" s="21" t="str">
        <f t="shared" si="41"/>
        <v>September-1959</v>
      </c>
      <c r="D254" s="23">
        <v>29.25</v>
      </c>
      <c r="E254" s="23">
        <v>47.10144927536234</v>
      </c>
      <c r="F254" s="24">
        <v>1</v>
      </c>
      <c r="G254" s="1">
        <f t="shared" si="40"/>
        <v>7.393833829747917</v>
      </c>
      <c r="H254" s="25">
        <f t="shared" si="42"/>
        <v>0</v>
      </c>
      <c r="I254" s="25">
        <f t="shared" si="43"/>
        <v>-0.0023931623931624513</v>
      </c>
      <c r="J254" s="26" t="b">
        <f t="shared" si="44"/>
        <v>0</v>
      </c>
      <c r="K254" s="26" t="b">
        <f t="shared" si="45"/>
        <v>0</v>
      </c>
      <c r="L254" s="23">
        <v>5.5</v>
      </c>
      <c r="M254" s="37">
        <v>45190</v>
      </c>
      <c r="O254" s="37">
        <v>3382</v>
      </c>
      <c r="P254" s="37">
        <v>5483</v>
      </c>
      <c r="T254" s="37">
        <f t="shared" si="46"/>
        <v>1700</v>
      </c>
      <c r="U254" s="37">
        <f t="shared" si="47"/>
      </c>
      <c r="V254" s="37">
        <f t="shared" si="48"/>
        <v>131</v>
      </c>
      <c r="W254" s="37">
        <f t="shared" si="49"/>
        <v>204.19999999999982</v>
      </c>
      <c r="X254" s="37">
        <f t="shared" si="50"/>
      </c>
      <c r="Y254" s="37">
        <f t="shared" si="51"/>
      </c>
      <c r="Z254" s="37">
        <f t="shared" si="51"/>
      </c>
    </row>
    <row r="255" spans="1:26" ht="16.5" customHeight="1">
      <c r="A255" s="58" t="s">
        <v>23</v>
      </c>
      <c r="B255" s="58">
        <v>1959</v>
      </c>
      <c r="C255" s="21" t="str">
        <f t="shared" si="41"/>
        <v>October-1959</v>
      </c>
      <c r="D255" s="23">
        <v>29.35</v>
      </c>
      <c r="E255" s="23">
        <v>47.26247987117554</v>
      </c>
      <c r="F255" s="24">
        <v>1</v>
      </c>
      <c r="G255" s="1">
        <f t="shared" si="40"/>
        <v>7.368641891656783</v>
      </c>
      <c r="H255" s="25">
        <f t="shared" si="42"/>
        <v>0</v>
      </c>
      <c r="I255" s="25">
        <f t="shared" si="43"/>
        <v>-0.0034071550255536653</v>
      </c>
      <c r="J255" s="26" t="b">
        <f t="shared" si="44"/>
        <v>0</v>
      </c>
      <c r="K255" s="26" t="b">
        <f t="shared" si="45"/>
        <v>0</v>
      </c>
      <c r="L255" s="23">
        <v>5.7</v>
      </c>
      <c r="M255" s="37">
        <v>45094</v>
      </c>
      <c r="O255" s="37">
        <v>3390</v>
      </c>
      <c r="P255" s="37">
        <v>5492.8</v>
      </c>
      <c r="T255" s="37">
        <f t="shared" si="46"/>
        <v>1639</v>
      </c>
      <c r="U255" s="37">
        <f t="shared" si="47"/>
      </c>
      <c r="V255" s="37">
        <f t="shared" si="48"/>
        <v>130</v>
      </c>
      <c r="W255" s="37">
        <f t="shared" si="49"/>
        <v>203</v>
      </c>
      <c r="X255" s="37">
        <f t="shared" si="50"/>
      </c>
      <c r="Y255" s="37">
        <f t="shared" si="51"/>
      </c>
      <c r="Z255" s="37">
        <f t="shared" si="51"/>
      </c>
    </row>
    <row r="256" spans="1:26" ht="16.5" customHeight="1">
      <c r="A256" s="58" t="s">
        <v>22</v>
      </c>
      <c r="B256" s="58">
        <v>1959</v>
      </c>
      <c r="C256" s="21" t="str">
        <f t="shared" si="41"/>
        <v>November-1959</v>
      </c>
      <c r="D256" s="23">
        <v>29.35</v>
      </c>
      <c r="E256" s="23">
        <v>47.26247987117554</v>
      </c>
      <c r="F256" s="24">
        <v>1</v>
      </c>
      <c r="G256" s="1">
        <f t="shared" si="40"/>
        <v>7.368641891656783</v>
      </c>
      <c r="H256" s="25">
        <f t="shared" si="42"/>
        <v>0</v>
      </c>
      <c r="I256" s="25">
        <f t="shared" si="43"/>
        <v>0</v>
      </c>
      <c r="J256" s="26" t="b">
        <f t="shared" si="44"/>
        <v>0</v>
      </c>
      <c r="K256" s="26" t="b">
        <f t="shared" si="45"/>
        <v>0</v>
      </c>
      <c r="L256" s="23">
        <v>5.8</v>
      </c>
      <c r="M256" s="37">
        <v>45351</v>
      </c>
      <c r="O256" s="37">
        <v>3398</v>
      </c>
      <c r="P256" s="37">
        <v>5502.3</v>
      </c>
      <c r="T256" s="37">
        <f t="shared" si="46"/>
        <v>1435</v>
      </c>
      <c r="U256" s="37">
        <f t="shared" si="47"/>
      </c>
      <c r="V256" s="37">
        <f t="shared" si="48"/>
        <v>129</v>
      </c>
      <c r="W256" s="37">
        <f t="shared" si="49"/>
        <v>197.60000000000036</v>
      </c>
      <c r="X256" s="37">
        <f t="shared" si="50"/>
      </c>
      <c r="Y256" s="37">
        <f t="shared" si="51"/>
      </c>
      <c r="Z256" s="37">
        <f t="shared" si="51"/>
      </c>
    </row>
    <row r="257" spans="1:26" ht="16.5" customHeight="1">
      <c r="A257" s="58" t="s">
        <v>21</v>
      </c>
      <c r="B257" s="58">
        <v>1959</v>
      </c>
      <c r="C257" s="21" t="str">
        <f t="shared" si="41"/>
        <v>December-1959</v>
      </c>
      <c r="D257" s="23">
        <v>29.41</v>
      </c>
      <c r="E257" s="23">
        <v>47.35909822866346</v>
      </c>
      <c r="F257" s="24">
        <v>1</v>
      </c>
      <c r="G257" s="1">
        <f t="shared" si="40"/>
        <v>7.353608960221918</v>
      </c>
      <c r="H257" s="25">
        <f t="shared" si="42"/>
        <v>0</v>
      </c>
      <c r="I257" s="25">
        <f t="shared" si="43"/>
        <v>-0.0020401224073443025</v>
      </c>
      <c r="J257" s="26" t="b">
        <f t="shared" si="44"/>
        <v>0</v>
      </c>
      <c r="K257" s="26" t="b">
        <f t="shared" si="45"/>
        <v>0</v>
      </c>
      <c r="L257" s="23">
        <v>5.3</v>
      </c>
      <c r="M257" s="37">
        <v>45807</v>
      </c>
      <c r="O257" s="37">
        <v>3411</v>
      </c>
      <c r="P257" s="37">
        <v>5526.5</v>
      </c>
      <c r="T257" s="37">
        <f t="shared" si="46"/>
        <v>1819</v>
      </c>
      <c r="U257" s="37">
        <f t="shared" si="47"/>
      </c>
      <c r="V257" s="37">
        <f t="shared" si="48"/>
        <v>124</v>
      </c>
      <c r="W257" s="37">
        <f t="shared" si="49"/>
        <v>198.19999999999982</v>
      </c>
      <c r="X257" s="37">
        <f t="shared" si="50"/>
      </c>
      <c r="Y257" s="37">
        <f t="shared" si="51"/>
      </c>
      <c r="Z257" s="37">
        <f t="shared" si="51"/>
      </c>
    </row>
    <row r="258" spans="1:26" ht="16.5" customHeight="1">
      <c r="A258" s="58" t="s">
        <v>20</v>
      </c>
      <c r="B258" s="58">
        <v>1960</v>
      </c>
      <c r="C258" s="21" t="str">
        <f t="shared" si="41"/>
        <v>January-1960</v>
      </c>
      <c r="D258" s="23">
        <v>29.37</v>
      </c>
      <c r="E258" s="23">
        <v>47.29468599033818</v>
      </c>
      <c r="F258" s="24">
        <v>1</v>
      </c>
      <c r="G258" s="1">
        <f t="shared" si="40"/>
        <v>7.363624089891952</v>
      </c>
      <c r="H258" s="25">
        <f t="shared" si="42"/>
        <v>0</v>
      </c>
      <c r="I258" s="25">
        <f t="shared" si="43"/>
        <v>0.0013619339462036528</v>
      </c>
      <c r="J258" s="26" t="b">
        <f t="shared" si="44"/>
        <v>0</v>
      </c>
      <c r="K258" s="26" t="b">
        <f t="shared" si="45"/>
        <v>0</v>
      </c>
      <c r="L258" s="23">
        <v>5.2</v>
      </c>
      <c r="M258" s="37">
        <v>45967</v>
      </c>
      <c r="O258" s="37">
        <v>3431</v>
      </c>
      <c r="P258" s="37">
        <v>5552.7</v>
      </c>
      <c r="T258" s="37">
        <f t="shared" si="46"/>
        <v>1592</v>
      </c>
      <c r="U258" s="37">
        <f t="shared" si="47"/>
      </c>
      <c r="V258" s="37">
        <f t="shared" si="48"/>
        <v>133</v>
      </c>
      <c r="W258" s="37">
        <f t="shared" si="49"/>
        <v>203.69999999999982</v>
      </c>
      <c r="X258" s="37">
        <f t="shared" si="50"/>
      </c>
      <c r="Y258" s="37">
        <f t="shared" si="51"/>
      </c>
      <c r="Z258" s="37">
        <f t="shared" si="51"/>
      </c>
    </row>
    <row r="259" spans="1:26" ht="16.5" customHeight="1">
      <c r="A259" s="58" t="s">
        <v>19</v>
      </c>
      <c r="B259" s="58">
        <v>1960</v>
      </c>
      <c r="C259" s="21" t="str">
        <f t="shared" si="41"/>
        <v>February-1960</v>
      </c>
      <c r="D259" s="23">
        <v>29.41</v>
      </c>
      <c r="E259" s="23">
        <v>47.35909822866346</v>
      </c>
      <c r="F259" s="24">
        <v>1</v>
      </c>
      <c r="G259" s="1">
        <f aca="true" t="shared" si="52" ref="G259:G322">F259/(E259/$E$922)</f>
        <v>7.353608960221918</v>
      </c>
      <c r="H259" s="25">
        <f t="shared" si="42"/>
        <v>0</v>
      </c>
      <c r="I259" s="25">
        <f t="shared" si="43"/>
        <v>-0.0013600816048964237</v>
      </c>
      <c r="J259" s="26" t="b">
        <f t="shared" si="44"/>
        <v>0</v>
      </c>
      <c r="K259" s="26" t="b">
        <f t="shared" si="45"/>
        <v>0</v>
      </c>
      <c r="L259" s="23">
        <v>4.8</v>
      </c>
      <c r="M259" s="37">
        <v>46187</v>
      </c>
      <c r="O259" s="37">
        <v>3451</v>
      </c>
      <c r="P259" s="37">
        <v>5576.5</v>
      </c>
      <c r="T259" s="37">
        <f t="shared" si="46"/>
        <v>1616</v>
      </c>
      <c r="U259" s="37">
        <f t="shared" si="47"/>
      </c>
      <c r="V259" s="37">
        <f t="shared" si="48"/>
        <v>132</v>
      </c>
      <c r="W259" s="37">
        <f t="shared" si="49"/>
        <v>196.69999999999982</v>
      </c>
      <c r="X259" s="37">
        <f t="shared" si="50"/>
      </c>
      <c r="Y259" s="37">
        <f t="shared" si="51"/>
      </c>
      <c r="Z259" s="37">
        <f t="shared" si="51"/>
      </c>
    </row>
    <row r="260" spans="1:26" ht="16.5" customHeight="1">
      <c r="A260" s="58" t="s">
        <v>18</v>
      </c>
      <c r="B260" s="58">
        <v>1960</v>
      </c>
      <c r="C260" s="21" t="str">
        <f aca="true" t="shared" si="53" ref="C260:C323">CONCATENATE(A260,"-",B260)</f>
        <v>March-1960</v>
      </c>
      <c r="D260" s="23">
        <v>29.41</v>
      </c>
      <c r="E260" s="23">
        <v>47.35909822866346</v>
      </c>
      <c r="F260" s="24">
        <v>1</v>
      </c>
      <c r="G260" s="1">
        <f t="shared" si="52"/>
        <v>7.353608960221918</v>
      </c>
      <c r="H260" s="25">
        <f aca="true" t="shared" si="54" ref="H260:H323">F260/F259-1</f>
        <v>0</v>
      </c>
      <c r="I260" s="25">
        <f aca="true" t="shared" si="55" ref="I260:I323">G260/G259-1</f>
        <v>0</v>
      </c>
      <c r="J260" s="26" t="b">
        <f aca="true" t="shared" si="56" ref="J260:J323">IF(H260&gt;0,TRUE,FALSE)</f>
        <v>0</v>
      </c>
      <c r="K260" s="26" t="b">
        <f t="shared" si="45"/>
        <v>0</v>
      </c>
      <c r="L260" s="23">
        <v>5.4</v>
      </c>
      <c r="M260" s="37">
        <v>45933</v>
      </c>
      <c r="O260" s="37">
        <v>3438</v>
      </c>
      <c r="P260" s="37">
        <v>5572.5</v>
      </c>
      <c r="T260" s="37">
        <f t="shared" si="46"/>
        <v>1049</v>
      </c>
      <c r="U260" s="37">
        <f t="shared" si="47"/>
      </c>
      <c r="V260" s="37">
        <f t="shared" si="48"/>
        <v>97</v>
      </c>
      <c r="W260" s="37">
        <f t="shared" si="49"/>
        <v>141</v>
      </c>
      <c r="X260" s="37">
        <f t="shared" si="50"/>
      </c>
      <c r="Y260" s="37">
        <f t="shared" si="51"/>
      </c>
      <c r="Z260" s="37">
        <f t="shared" si="51"/>
      </c>
    </row>
    <row r="261" spans="1:26" ht="16.5" customHeight="1">
      <c r="A261" s="58" t="s">
        <v>17</v>
      </c>
      <c r="B261" s="58">
        <v>1960</v>
      </c>
      <c r="C261" s="21" t="str">
        <f t="shared" si="53"/>
        <v>April-1960</v>
      </c>
      <c r="D261" s="23">
        <v>29.54</v>
      </c>
      <c r="E261" s="23">
        <v>47.56843800322063</v>
      </c>
      <c r="F261" s="24">
        <v>1</v>
      </c>
      <c r="G261" s="1">
        <f t="shared" si="52"/>
        <v>7.3212471063008335</v>
      </c>
      <c r="H261" s="25">
        <f t="shared" si="54"/>
        <v>0</v>
      </c>
      <c r="I261" s="25">
        <f t="shared" si="55"/>
        <v>-0.004400812457684422</v>
      </c>
      <c r="J261" s="26" t="b">
        <f t="shared" si="56"/>
        <v>0</v>
      </c>
      <c r="K261" s="26" t="b">
        <f t="shared" si="45"/>
        <v>0</v>
      </c>
      <c r="L261" s="27">
        <v>5.2</v>
      </c>
      <c r="M261" s="37">
        <v>46278</v>
      </c>
      <c r="O261" s="37">
        <v>3511</v>
      </c>
      <c r="P261" s="37">
        <v>5669.4</v>
      </c>
      <c r="T261" s="37">
        <f t="shared" si="46"/>
        <v>1100</v>
      </c>
      <c r="U261" s="37">
        <f t="shared" si="47"/>
      </c>
      <c r="V261" s="37">
        <f t="shared" si="48"/>
        <v>165</v>
      </c>
      <c r="W261" s="37">
        <f t="shared" si="49"/>
        <v>275.6999999999998</v>
      </c>
      <c r="X261" s="37">
        <f t="shared" si="50"/>
      </c>
      <c r="Y261" s="37">
        <f t="shared" si="51"/>
      </c>
      <c r="Z261" s="37">
        <f t="shared" si="51"/>
      </c>
    </row>
    <row r="262" spans="1:26" ht="16.5" customHeight="1">
      <c r="A262" s="58" t="s">
        <v>16</v>
      </c>
      <c r="B262" s="58">
        <v>1960</v>
      </c>
      <c r="C262" s="21" t="str">
        <f t="shared" si="53"/>
        <v>May-1960</v>
      </c>
      <c r="D262" s="23">
        <v>29.57</v>
      </c>
      <c r="E262" s="23">
        <v>47.61674718196459</v>
      </c>
      <c r="F262" s="24">
        <v>1</v>
      </c>
      <c r="G262" s="1">
        <f t="shared" si="52"/>
        <v>7.313819395337389</v>
      </c>
      <c r="H262" s="25">
        <f t="shared" si="54"/>
        <v>0</v>
      </c>
      <c r="I262" s="25">
        <f t="shared" si="55"/>
        <v>-0.001014541765302801</v>
      </c>
      <c r="J262" s="26" t="b">
        <f t="shared" si="56"/>
        <v>0</v>
      </c>
      <c r="K262" s="26" t="b">
        <f t="shared" si="45"/>
        <v>0</v>
      </c>
      <c r="L262" s="27">
        <v>5.1</v>
      </c>
      <c r="M262" s="37">
        <v>46041</v>
      </c>
      <c r="O262" s="37">
        <v>3461</v>
      </c>
      <c r="P262" s="37">
        <v>5595.4</v>
      </c>
      <c r="T262" s="37">
        <f t="shared" si="46"/>
        <v>645</v>
      </c>
      <c r="U262" s="37">
        <f t="shared" si="47"/>
      </c>
      <c r="V262" s="37">
        <f t="shared" si="48"/>
        <v>97</v>
      </c>
      <c r="W262" s="37">
        <f t="shared" si="49"/>
        <v>140.59999999999945</v>
      </c>
      <c r="X262" s="37">
        <f t="shared" si="50"/>
      </c>
      <c r="Y262" s="37">
        <f t="shared" si="51"/>
      </c>
      <c r="Z262" s="37">
        <f t="shared" si="51"/>
      </c>
    </row>
    <row r="263" spans="1:26" ht="16.5" customHeight="1">
      <c r="A263" s="58" t="s">
        <v>27</v>
      </c>
      <c r="B263" s="58">
        <v>1960</v>
      </c>
      <c r="C263" s="21" t="str">
        <f t="shared" si="53"/>
        <v>June-1960</v>
      </c>
      <c r="D263" s="23">
        <v>29.61</v>
      </c>
      <c r="E263" s="23">
        <v>47.68115942028987</v>
      </c>
      <c r="F263" s="24">
        <v>1</v>
      </c>
      <c r="G263" s="1">
        <f t="shared" si="52"/>
        <v>7.303939193519979</v>
      </c>
      <c r="H263" s="25">
        <f t="shared" si="54"/>
        <v>0</v>
      </c>
      <c r="I263" s="25">
        <f t="shared" si="55"/>
        <v>-0.001350894967916294</v>
      </c>
      <c r="J263" s="26" t="b">
        <f t="shared" si="56"/>
        <v>0</v>
      </c>
      <c r="K263" s="26" t="b">
        <f t="shared" si="45"/>
        <v>0</v>
      </c>
      <c r="L263" s="27">
        <v>5.4</v>
      </c>
      <c r="M263" s="37">
        <v>45915</v>
      </c>
      <c r="O263" s="37">
        <v>3462</v>
      </c>
      <c r="P263" s="37">
        <v>5593.3</v>
      </c>
      <c r="T263" s="37">
        <f t="shared" si="46"/>
        <v>379</v>
      </c>
      <c r="U263" s="37">
        <f t="shared" si="47"/>
      </c>
      <c r="V263" s="37">
        <f t="shared" si="48"/>
        <v>91</v>
      </c>
      <c r="W263" s="37">
        <f t="shared" si="49"/>
        <v>127</v>
      </c>
      <c r="X263" s="37">
        <f t="shared" si="50"/>
      </c>
      <c r="Y263" s="37">
        <f t="shared" si="51"/>
      </c>
      <c r="Z263" s="37">
        <f t="shared" si="51"/>
      </c>
    </row>
    <row r="264" spans="1:26" ht="16.5" customHeight="1">
      <c r="A264" s="58" t="s">
        <v>26</v>
      </c>
      <c r="B264" s="58">
        <v>1960</v>
      </c>
      <c r="C264" s="21" t="str">
        <f t="shared" si="53"/>
        <v>July-1960</v>
      </c>
      <c r="D264" s="23">
        <v>29.55</v>
      </c>
      <c r="E264" s="23">
        <v>47.58454106280195</v>
      </c>
      <c r="F264" s="24">
        <v>1</v>
      </c>
      <c r="G264" s="1">
        <f t="shared" si="52"/>
        <v>7.31876952690784</v>
      </c>
      <c r="H264" s="25">
        <f t="shared" si="54"/>
        <v>0</v>
      </c>
      <c r="I264" s="25">
        <f t="shared" si="55"/>
        <v>0.0020304568527922395</v>
      </c>
      <c r="J264" s="26" t="b">
        <f t="shared" si="56"/>
        <v>0</v>
      </c>
      <c r="K264" s="26" t="b">
        <f t="shared" si="45"/>
        <v>0</v>
      </c>
      <c r="L264" s="27">
        <v>5.5</v>
      </c>
      <c r="M264" s="37">
        <v>45862</v>
      </c>
      <c r="O264" s="37">
        <v>3465</v>
      </c>
      <c r="P264" s="37">
        <v>5595.8</v>
      </c>
      <c r="T264" s="37">
        <f t="shared" si="46"/>
        <v>232</v>
      </c>
      <c r="U264" s="37">
        <f t="shared" si="47"/>
      </c>
      <c r="V264" s="37">
        <f t="shared" si="48"/>
        <v>92</v>
      </c>
      <c r="W264" s="37">
        <f t="shared" si="49"/>
        <v>125.80000000000018</v>
      </c>
      <c r="X264" s="37">
        <f t="shared" si="50"/>
      </c>
      <c r="Y264" s="37">
        <f t="shared" si="51"/>
      </c>
      <c r="Z264" s="37">
        <f t="shared" si="51"/>
      </c>
    </row>
    <row r="265" spans="1:26" ht="16.5" customHeight="1">
      <c r="A265" s="58" t="s">
        <v>25</v>
      </c>
      <c r="B265" s="58">
        <v>1960</v>
      </c>
      <c r="C265" s="21" t="str">
        <f t="shared" si="53"/>
        <v>August-1960</v>
      </c>
      <c r="D265" s="23">
        <v>29.61</v>
      </c>
      <c r="E265" s="23">
        <v>47.68115942028987</v>
      </c>
      <c r="F265" s="24">
        <v>1</v>
      </c>
      <c r="G265" s="1">
        <f t="shared" si="52"/>
        <v>7.303939193519979</v>
      </c>
      <c r="H265" s="25">
        <f t="shared" si="54"/>
        <v>0</v>
      </c>
      <c r="I265" s="25">
        <f t="shared" si="55"/>
        <v>-0.0020263424518747186</v>
      </c>
      <c r="J265" s="26" t="b">
        <f t="shared" si="56"/>
        <v>0</v>
      </c>
      <c r="K265" s="26" t="b">
        <f t="shared" si="45"/>
        <v>0</v>
      </c>
      <c r="L265" s="27">
        <v>5.6</v>
      </c>
      <c r="M265" s="37">
        <v>45799</v>
      </c>
      <c r="O265" s="37">
        <v>3463</v>
      </c>
      <c r="P265" s="37">
        <v>5590.9</v>
      </c>
      <c r="T265" s="37">
        <f t="shared" si="46"/>
        <v>646</v>
      </c>
      <c r="U265" s="37">
        <f t="shared" si="47"/>
      </c>
      <c r="V265" s="37">
        <f t="shared" si="48"/>
        <v>81</v>
      </c>
      <c r="W265" s="37">
        <f t="shared" si="49"/>
        <v>103.39999999999964</v>
      </c>
      <c r="X265" s="37">
        <f t="shared" si="50"/>
      </c>
      <c r="Y265" s="37">
        <f t="shared" si="51"/>
      </c>
      <c r="Z265" s="37">
        <f t="shared" si="51"/>
      </c>
    </row>
    <row r="266" spans="1:26" ht="16.5" customHeight="1">
      <c r="A266" s="58" t="s">
        <v>24</v>
      </c>
      <c r="B266" s="58">
        <v>1960</v>
      </c>
      <c r="C266" s="21" t="str">
        <f t="shared" si="53"/>
        <v>September-1960</v>
      </c>
      <c r="D266" s="23">
        <v>29.61</v>
      </c>
      <c r="E266" s="23">
        <v>47.68115942028987</v>
      </c>
      <c r="F266" s="24">
        <v>1</v>
      </c>
      <c r="G266" s="1">
        <f t="shared" si="52"/>
        <v>7.303939193519979</v>
      </c>
      <c r="H266" s="25">
        <f t="shared" si="54"/>
        <v>0</v>
      </c>
      <c r="I266" s="25">
        <f t="shared" si="55"/>
        <v>0</v>
      </c>
      <c r="J266" s="26" t="b">
        <f t="shared" si="56"/>
        <v>0</v>
      </c>
      <c r="K266" s="26" t="b">
        <f t="shared" si="45"/>
        <v>0</v>
      </c>
      <c r="L266" s="27">
        <v>5.5</v>
      </c>
      <c r="M266" s="37">
        <v>45734</v>
      </c>
      <c r="O266" s="37">
        <v>3462</v>
      </c>
      <c r="P266" s="37">
        <v>5589.7</v>
      </c>
      <c r="T266" s="37">
        <f t="shared" si="46"/>
        <v>544</v>
      </c>
      <c r="U266" s="37">
        <f t="shared" si="47"/>
      </c>
      <c r="V266" s="37">
        <f t="shared" si="48"/>
        <v>80</v>
      </c>
      <c r="W266" s="37">
        <f t="shared" si="49"/>
        <v>106.69999999999982</v>
      </c>
      <c r="X266" s="37">
        <f t="shared" si="50"/>
      </c>
      <c r="Y266" s="37">
        <f t="shared" si="51"/>
      </c>
      <c r="Z266" s="37">
        <f t="shared" si="51"/>
      </c>
    </row>
    <row r="267" spans="1:26" ht="16.5" customHeight="1">
      <c r="A267" s="58" t="s">
        <v>23</v>
      </c>
      <c r="B267" s="58">
        <v>1960</v>
      </c>
      <c r="C267" s="21" t="str">
        <f t="shared" si="53"/>
        <v>October-1960</v>
      </c>
      <c r="D267" s="23">
        <v>29.75</v>
      </c>
      <c r="E267" s="23">
        <v>47.90660225442836</v>
      </c>
      <c r="F267" s="24">
        <v>1</v>
      </c>
      <c r="G267" s="1">
        <f t="shared" si="52"/>
        <v>7.26956771496224</v>
      </c>
      <c r="H267" s="25">
        <f t="shared" si="54"/>
        <v>0</v>
      </c>
      <c r="I267" s="25">
        <f t="shared" si="55"/>
        <v>-0.004705882352940893</v>
      </c>
      <c r="J267" s="26" t="b">
        <f t="shared" si="56"/>
        <v>0</v>
      </c>
      <c r="K267" s="26" t="b">
        <f t="shared" si="45"/>
        <v>0</v>
      </c>
      <c r="L267" s="27">
        <v>6.1</v>
      </c>
      <c r="M267" s="37">
        <v>45642</v>
      </c>
      <c r="O267" s="37">
        <v>3468</v>
      </c>
      <c r="P267" s="37">
        <v>5595.3</v>
      </c>
      <c r="T267" s="37">
        <f t="shared" si="46"/>
        <v>548</v>
      </c>
      <c r="U267" s="37">
        <f t="shared" si="47"/>
      </c>
      <c r="V267" s="37">
        <f t="shared" si="48"/>
        <v>78</v>
      </c>
      <c r="W267" s="37">
        <f t="shared" si="49"/>
        <v>102.5</v>
      </c>
      <c r="X267" s="37">
        <f t="shared" si="50"/>
      </c>
      <c r="Y267" s="37">
        <f t="shared" si="51"/>
      </c>
      <c r="Z267" s="37">
        <f t="shared" si="51"/>
      </c>
    </row>
    <row r="268" spans="1:26" ht="16.5" customHeight="1">
      <c r="A268" s="58" t="s">
        <v>22</v>
      </c>
      <c r="B268" s="58">
        <v>1960</v>
      </c>
      <c r="C268" s="21" t="str">
        <f t="shared" si="53"/>
        <v>November-1960</v>
      </c>
      <c r="D268" s="23">
        <v>29.78</v>
      </c>
      <c r="E268" s="23">
        <v>47.95491143317232</v>
      </c>
      <c r="F268" s="24">
        <v>1</v>
      </c>
      <c r="G268" s="1">
        <f t="shared" si="52"/>
        <v>7.262244443254755</v>
      </c>
      <c r="H268" s="25">
        <f t="shared" si="54"/>
        <v>0</v>
      </c>
      <c r="I268" s="25">
        <f t="shared" si="55"/>
        <v>-0.00100738750839513</v>
      </c>
      <c r="J268" s="26" t="b">
        <f t="shared" si="56"/>
        <v>0</v>
      </c>
      <c r="K268" s="26" t="b">
        <f t="shared" si="45"/>
        <v>0</v>
      </c>
      <c r="L268" s="27">
        <v>6.1</v>
      </c>
      <c r="M268" s="37">
        <v>45446</v>
      </c>
      <c r="O268" s="37">
        <v>3459</v>
      </c>
      <c r="P268" s="37">
        <v>5573.6</v>
      </c>
      <c r="T268" s="37">
        <f t="shared" si="46"/>
        <v>95</v>
      </c>
      <c r="U268" s="37">
        <f t="shared" si="47"/>
      </c>
      <c r="V268" s="37">
        <f t="shared" si="48"/>
        <v>61</v>
      </c>
      <c r="W268" s="37">
        <f t="shared" si="49"/>
        <v>71.30000000000018</v>
      </c>
      <c r="X268" s="37">
        <f t="shared" si="50"/>
      </c>
      <c r="Y268" s="37">
        <f t="shared" si="51"/>
      </c>
      <c r="Z268" s="37">
        <f t="shared" si="51"/>
      </c>
    </row>
    <row r="269" spans="1:26" ht="16.5" customHeight="1">
      <c r="A269" s="58" t="s">
        <v>21</v>
      </c>
      <c r="B269" s="58">
        <v>1960</v>
      </c>
      <c r="C269" s="21" t="str">
        <f t="shared" si="53"/>
        <v>December-1960</v>
      </c>
      <c r="D269" s="23">
        <v>29.81</v>
      </c>
      <c r="E269" s="23">
        <v>48.00322061191628</v>
      </c>
      <c r="F269" s="24">
        <v>1</v>
      </c>
      <c r="G269" s="1">
        <f t="shared" si="52"/>
        <v>7.254935911443362</v>
      </c>
      <c r="H269" s="25">
        <f t="shared" si="54"/>
        <v>0</v>
      </c>
      <c r="I269" s="25">
        <f t="shared" si="55"/>
        <v>-0.0010063737001004824</v>
      </c>
      <c r="J269" s="26" t="b">
        <f t="shared" si="56"/>
        <v>0</v>
      </c>
      <c r="K269" s="26" t="b">
        <f t="shared" si="45"/>
        <v>0</v>
      </c>
      <c r="L269" s="27">
        <v>6.6</v>
      </c>
      <c r="M269" s="37">
        <v>45147</v>
      </c>
      <c r="O269" s="37">
        <v>3454</v>
      </c>
      <c r="P269" s="37">
        <v>5562.7</v>
      </c>
      <c r="T269" s="37">
        <f t="shared" si="46"/>
        <v>-660</v>
      </c>
      <c r="U269" s="37">
        <f t="shared" si="47"/>
      </c>
      <c r="V269" s="37">
        <f t="shared" si="48"/>
        <v>43</v>
      </c>
      <c r="W269" s="37">
        <f t="shared" si="49"/>
        <v>36.19999999999982</v>
      </c>
      <c r="X269" s="37">
        <f t="shared" si="50"/>
      </c>
      <c r="Y269" s="37">
        <f t="shared" si="51"/>
      </c>
      <c r="Z269" s="37">
        <f t="shared" si="51"/>
      </c>
    </row>
    <row r="270" spans="1:26" ht="16.5" customHeight="1">
      <c r="A270" s="58" t="s">
        <v>20</v>
      </c>
      <c r="B270" s="58">
        <v>1961</v>
      </c>
      <c r="C270" s="21" t="str">
        <f t="shared" si="53"/>
        <v>January-1961</v>
      </c>
      <c r="D270" s="23">
        <v>29.84</v>
      </c>
      <c r="E270" s="23">
        <v>48.05152979066024</v>
      </c>
      <c r="F270" s="24">
        <v>1</v>
      </c>
      <c r="G270" s="1">
        <f t="shared" si="52"/>
        <v>7.247642075071268</v>
      </c>
      <c r="H270" s="25">
        <f t="shared" si="54"/>
        <v>0</v>
      </c>
      <c r="I270" s="25">
        <f t="shared" si="55"/>
        <v>-0.001005361930294879</v>
      </c>
      <c r="J270" s="26" t="b">
        <f t="shared" si="56"/>
        <v>0</v>
      </c>
      <c r="K270" s="26" t="b">
        <f t="shared" si="45"/>
        <v>0</v>
      </c>
      <c r="L270" s="27">
        <v>6.6</v>
      </c>
      <c r="M270" s="37">
        <v>45119</v>
      </c>
      <c r="O270" s="37">
        <v>3458</v>
      </c>
      <c r="P270" s="37">
        <v>5564.2</v>
      </c>
      <c r="T270" s="37">
        <f t="shared" si="46"/>
        <v>-848</v>
      </c>
      <c r="U270" s="37">
        <f t="shared" si="47"/>
      </c>
      <c r="V270" s="37">
        <f t="shared" si="48"/>
        <v>27</v>
      </c>
      <c r="W270" s="37">
        <f t="shared" si="49"/>
        <v>11.5</v>
      </c>
      <c r="X270" s="37">
        <f t="shared" si="50"/>
      </c>
      <c r="Y270" s="37">
        <f t="shared" si="51"/>
      </c>
      <c r="Z270" s="37">
        <f t="shared" si="51"/>
      </c>
    </row>
    <row r="271" spans="1:26" ht="16.5" customHeight="1">
      <c r="A271" s="58" t="s">
        <v>19</v>
      </c>
      <c r="B271" s="58">
        <v>1961</v>
      </c>
      <c r="C271" s="21" t="str">
        <f t="shared" si="53"/>
        <v>February-1961</v>
      </c>
      <c r="D271" s="23">
        <v>29.84</v>
      </c>
      <c r="E271" s="23">
        <v>48.05152979066024</v>
      </c>
      <c r="F271" s="24">
        <v>1</v>
      </c>
      <c r="G271" s="1">
        <f t="shared" si="52"/>
        <v>7.247642075071268</v>
      </c>
      <c r="H271" s="25">
        <f t="shared" si="54"/>
        <v>0</v>
      </c>
      <c r="I271" s="25">
        <f t="shared" si="55"/>
        <v>0</v>
      </c>
      <c r="J271" s="26" t="b">
        <f t="shared" si="56"/>
        <v>0</v>
      </c>
      <c r="K271" s="26" t="b">
        <f t="shared" si="45"/>
        <v>0</v>
      </c>
      <c r="L271" s="27">
        <v>6.9</v>
      </c>
      <c r="M271" s="37">
        <v>44969</v>
      </c>
      <c r="O271" s="37">
        <v>3445</v>
      </c>
      <c r="P271" s="37">
        <v>5534</v>
      </c>
      <c r="T271" s="37">
        <f t="shared" si="46"/>
        <v>-1218</v>
      </c>
      <c r="U271" s="37">
        <f t="shared" si="47"/>
      </c>
      <c r="V271" s="37">
        <f t="shared" si="48"/>
        <v>-6</v>
      </c>
      <c r="W271" s="37">
        <f t="shared" si="49"/>
        <v>-42.5</v>
      </c>
      <c r="X271" s="37">
        <f t="shared" si="50"/>
      </c>
      <c r="Y271" s="37">
        <f t="shared" si="51"/>
      </c>
      <c r="Z271" s="37">
        <f t="shared" si="51"/>
      </c>
    </row>
    <row r="272" spans="1:26" ht="16.5" customHeight="1">
      <c r="A272" s="58" t="s">
        <v>18</v>
      </c>
      <c r="B272" s="58">
        <v>1961</v>
      </c>
      <c r="C272" s="21" t="str">
        <f t="shared" si="53"/>
        <v>March-1961</v>
      </c>
      <c r="D272" s="23">
        <v>29.84</v>
      </c>
      <c r="E272" s="23">
        <v>48.05152979066024</v>
      </c>
      <c r="F272" s="24">
        <v>1</v>
      </c>
      <c r="G272" s="1">
        <f t="shared" si="52"/>
        <v>7.247642075071268</v>
      </c>
      <c r="H272" s="25">
        <f t="shared" si="54"/>
        <v>0</v>
      </c>
      <c r="I272" s="25">
        <f t="shared" si="55"/>
        <v>0</v>
      </c>
      <c r="J272" s="26" t="b">
        <f t="shared" si="56"/>
        <v>0</v>
      </c>
      <c r="K272" s="26" t="b">
        <f aca="true" t="shared" si="57" ref="K272:K335">J260</f>
        <v>0</v>
      </c>
      <c r="L272" s="23">
        <v>6.9</v>
      </c>
      <c r="M272" s="37">
        <v>45051</v>
      </c>
      <c r="O272" s="37">
        <v>3463</v>
      </c>
      <c r="P272" s="37">
        <v>5576.8</v>
      </c>
      <c r="T272" s="37">
        <f aca="true" t="shared" si="58" ref="T272:T335">IF(M260&gt;0,M272-M260,"")</f>
        <v>-882</v>
      </c>
      <c r="U272" s="37">
        <f t="shared" si="47"/>
      </c>
      <c r="V272" s="37">
        <f t="shared" si="48"/>
        <v>25</v>
      </c>
      <c r="W272" s="37">
        <f t="shared" si="49"/>
        <v>4.300000000000182</v>
      </c>
      <c r="X272" s="37">
        <f t="shared" si="50"/>
      </c>
      <c r="Y272" s="37">
        <f t="shared" si="51"/>
      </c>
      <c r="Z272" s="37">
        <f t="shared" si="51"/>
      </c>
    </row>
    <row r="273" spans="1:26" ht="16.5" customHeight="1">
      <c r="A273" s="58" t="s">
        <v>17</v>
      </c>
      <c r="B273" s="58">
        <v>1961</v>
      </c>
      <c r="C273" s="21" t="str">
        <f t="shared" si="53"/>
        <v>April-1961</v>
      </c>
      <c r="D273" s="23">
        <v>29.81</v>
      </c>
      <c r="E273" s="23">
        <v>48.00322061191628</v>
      </c>
      <c r="F273" s="24">
        <v>1</v>
      </c>
      <c r="G273" s="1">
        <f t="shared" si="52"/>
        <v>7.254935911443362</v>
      </c>
      <c r="H273" s="25">
        <f t="shared" si="54"/>
        <v>0</v>
      </c>
      <c r="I273" s="25">
        <f t="shared" si="55"/>
        <v>0.0010063737001004824</v>
      </c>
      <c r="J273" s="26" t="b">
        <f t="shared" si="56"/>
        <v>0</v>
      </c>
      <c r="K273" s="26" t="b">
        <f t="shared" si="57"/>
        <v>0</v>
      </c>
      <c r="L273" s="23">
        <v>7</v>
      </c>
      <c r="M273" s="37">
        <v>44997</v>
      </c>
      <c r="O273" s="37">
        <v>3444</v>
      </c>
      <c r="P273" s="37">
        <v>5513.1</v>
      </c>
      <c r="T273" s="37">
        <f t="shared" si="58"/>
        <v>-1281</v>
      </c>
      <c r="U273" s="37">
        <f t="shared" si="47"/>
      </c>
      <c r="V273" s="37">
        <f t="shared" si="48"/>
        <v>-67</v>
      </c>
      <c r="W273" s="37">
        <f t="shared" si="49"/>
        <v>-156.29999999999927</v>
      </c>
      <c r="X273" s="37">
        <f t="shared" si="50"/>
      </c>
      <c r="Y273" s="37">
        <f t="shared" si="51"/>
      </c>
      <c r="Z273" s="37">
        <f t="shared" si="51"/>
      </c>
    </row>
    <row r="274" spans="1:26" ht="16.5" customHeight="1">
      <c r="A274" s="58" t="s">
        <v>16</v>
      </c>
      <c r="B274" s="58">
        <v>1961</v>
      </c>
      <c r="C274" s="21" t="str">
        <f t="shared" si="53"/>
        <v>May-1961</v>
      </c>
      <c r="D274" s="23">
        <v>29.84</v>
      </c>
      <c r="E274" s="23">
        <v>48.05152979066024</v>
      </c>
      <c r="F274" s="24">
        <v>1</v>
      </c>
      <c r="G274" s="1">
        <f t="shared" si="52"/>
        <v>7.247642075071268</v>
      </c>
      <c r="H274" s="25">
        <f t="shared" si="54"/>
        <v>0</v>
      </c>
      <c r="I274" s="25">
        <f t="shared" si="55"/>
        <v>-0.001005361930294879</v>
      </c>
      <c r="J274" s="26" t="b">
        <f t="shared" si="56"/>
        <v>0</v>
      </c>
      <c r="K274" s="26" t="b">
        <f t="shared" si="57"/>
        <v>0</v>
      </c>
      <c r="L274" s="23">
        <v>7.1</v>
      </c>
      <c r="M274" s="37">
        <v>45121</v>
      </c>
      <c r="O274" s="37">
        <v>3448</v>
      </c>
      <c r="P274" s="37">
        <v>5533.8</v>
      </c>
      <c r="T274" s="37">
        <f t="shared" si="58"/>
        <v>-920</v>
      </c>
      <c r="U274" s="37">
        <f t="shared" si="47"/>
      </c>
      <c r="V274" s="37">
        <f t="shared" si="48"/>
        <v>-13</v>
      </c>
      <c r="W274" s="37">
        <f t="shared" si="49"/>
        <v>-61.599999999999454</v>
      </c>
      <c r="X274" s="37">
        <f t="shared" si="50"/>
      </c>
      <c r="Y274" s="37">
        <f t="shared" si="51"/>
      </c>
      <c r="Z274" s="37">
        <f t="shared" si="51"/>
      </c>
    </row>
    <row r="275" spans="1:26" ht="16.5" customHeight="1">
      <c r="A275" s="58" t="s">
        <v>27</v>
      </c>
      <c r="B275" s="58">
        <v>1961</v>
      </c>
      <c r="C275" s="21" t="str">
        <f t="shared" si="53"/>
        <v>June-1961</v>
      </c>
      <c r="D275" s="23">
        <v>29.84</v>
      </c>
      <c r="E275" s="23">
        <v>48.05152979066024</v>
      </c>
      <c r="F275" s="24">
        <v>1</v>
      </c>
      <c r="G275" s="1">
        <f t="shared" si="52"/>
        <v>7.247642075071268</v>
      </c>
      <c r="H275" s="25">
        <f t="shared" si="54"/>
        <v>0</v>
      </c>
      <c r="I275" s="25">
        <f t="shared" si="55"/>
        <v>0</v>
      </c>
      <c r="J275" s="26" t="b">
        <f t="shared" si="56"/>
        <v>0</v>
      </c>
      <c r="K275" s="26" t="b">
        <f t="shared" si="57"/>
        <v>0</v>
      </c>
      <c r="L275" s="23">
        <v>6.9</v>
      </c>
      <c r="M275" s="37">
        <v>45289</v>
      </c>
      <c r="O275" s="37">
        <v>3459</v>
      </c>
      <c r="P275" s="37">
        <v>5550</v>
      </c>
      <c r="T275" s="37">
        <f t="shared" si="58"/>
        <v>-626</v>
      </c>
      <c r="U275" s="37">
        <f t="shared" si="47"/>
      </c>
      <c r="V275" s="37">
        <f t="shared" si="48"/>
        <v>-3</v>
      </c>
      <c r="W275" s="37">
        <f t="shared" si="49"/>
        <v>-43.30000000000018</v>
      </c>
      <c r="X275" s="37">
        <f t="shared" si="50"/>
      </c>
      <c r="Y275" s="37">
        <f t="shared" si="51"/>
      </c>
      <c r="Z275" s="37">
        <f t="shared" si="51"/>
      </c>
    </row>
    <row r="276" spans="1:26" ht="16.5" customHeight="1">
      <c r="A276" s="58" t="s">
        <v>26</v>
      </c>
      <c r="B276" s="58">
        <v>1961</v>
      </c>
      <c r="C276" s="21" t="str">
        <f t="shared" si="53"/>
        <v>July-1961</v>
      </c>
      <c r="D276" s="23">
        <v>29.92</v>
      </c>
      <c r="E276" s="23">
        <v>48.1803542673108</v>
      </c>
      <c r="F276" s="24">
        <v>1</v>
      </c>
      <c r="G276" s="1">
        <f t="shared" si="52"/>
        <v>7.22826335294541</v>
      </c>
      <c r="H276" s="25">
        <f t="shared" si="54"/>
        <v>0</v>
      </c>
      <c r="I276" s="25">
        <f t="shared" si="55"/>
        <v>-0.00267379679144375</v>
      </c>
      <c r="J276" s="26" t="b">
        <f t="shared" si="56"/>
        <v>0</v>
      </c>
      <c r="K276" s="26" t="b">
        <f t="shared" si="57"/>
        <v>0</v>
      </c>
      <c r="L276" s="23">
        <v>7</v>
      </c>
      <c r="M276" s="37">
        <v>45399</v>
      </c>
      <c r="O276" s="37">
        <v>3468</v>
      </c>
      <c r="P276" s="37">
        <v>5562.7</v>
      </c>
      <c r="T276" s="37">
        <f t="shared" si="58"/>
        <v>-463</v>
      </c>
      <c r="U276" s="37">
        <f t="shared" si="47"/>
      </c>
      <c r="V276" s="37">
        <f t="shared" si="48"/>
        <v>3</v>
      </c>
      <c r="W276" s="37">
        <f t="shared" si="49"/>
        <v>-33.100000000000364</v>
      </c>
      <c r="X276" s="37">
        <f t="shared" si="50"/>
      </c>
      <c r="Y276" s="37">
        <f t="shared" si="51"/>
      </c>
      <c r="Z276" s="37">
        <f t="shared" si="51"/>
      </c>
    </row>
    <row r="277" spans="1:26" ht="16.5" customHeight="1">
      <c r="A277" s="58" t="s">
        <v>25</v>
      </c>
      <c r="B277" s="58">
        <v>1961</v>
      </c>
      <c r="C277" s="21" t="str">
        <f t="shared" si="53"/>
        <v>August-1961</v>
      </c>
      <c r="D277" s="23">
        <v>29.94</v>
      </c>
      <c r="E277" s="23">
        <v>48.21256038647344</v>
      </c>
      <c r="F277" s="24">
        <v>1</v>
      </c>
      <c r="G277" s="1">
        <f t="shared" si="52"/>
        <v>7.223434853711645</v>
      </c>
      <c r="H277" s="25">
        <f t="shared" si="54"/>
        <v>0</v>
      </c>
      <c r="I277" s="25">
        <f t="shared" si="55"/>
        <v>-0.0006680026720108367</v>
      </c>
      <c r="J277" s="26" t="b">
        <f t="shared" si="56"/>
        <v>0</v>
      </c>
      <c r="K277" s="26" t="b">
        <f t="shared" si="57"/>
        <v>0</v>
      </c>
      <c r="L277" s="23">
        <v>6.6</v>
      </c>
      <c r="M277" s="37">
        <v>45534</v>
      </c>
      <c r="O277" s="37">
        <v>3472</v>
      </c>
      <c r="P277" s="37">
        <v>5563.7</v>
      </c>
      <c r="T277" s="37">
        <f t="shared" si="58"/>
        <v>-265</v>
      </c>
      <c r="U277" s="37">
        <f t="shared" si="47"/>
      </c>
      <c r="V277" s="37">
        <f t="shared" si="48"/>
        <v>9</v>
      </c>
      <c r="W277" s="37">
        <f t="shared" si="49"/>
        <v>-27.199999999999818</v>
      </c>
      <c r="X277" s="37">
        <f t="shared" si="50"/>
      </c>
      <c r="Y277" s="37">
        <f t="shared" si="51"/>
      </c>
      <c r="Z277" s="37">
        <f t="shared" si="51"/>
      </c>
    </row>
    <row r="278" spans="1:26" ht="16.5" customHeight="1">
      <c r="A278" s="58" t="s">
        <v>24</v>
      </c>
      <c r="B278" s="58">
        <v>1961</v>
      </c>
      <c r="C278" s="21" t="str">
        <f t="shared" si="53"/>
        <v>September-1961</v>
      </c>
      <c r="D278" s="23">
        <v>29.98</v>
      </c>
      <c r="E278" s="23">
        <v>48.27697262479872</v>
      </c>
      <c r="F278" s="24">
        <v>1.15</v>
      </c>
      <c r="G278" s="1">
        <f t="shared" si="52"/>
        <v>8.295866759444484</v>
      </c>
      <c r="H278" s="25">
        <f t="shared" si="54"/>
        <v>0.1499999999999999</v>
      </c>
      <c r="I278" s="25">
        <f t="shared" si="55"/>
        <v>0.14846564376250826</v>
      </c>
      <c r="J278" s="26" t="b">
        <f t="shared" si="56"/>
        <v>1</v>
      </c>
      <c r="K278" s="26" t="b">
        <f t="shared" si="57"/>
        <v>0</v>
      </c>
      <c r="L278" s="23">
        <v>6.7</v>
      </c>
      <c r="M278" s="37">
        <v>45592</v>
      </c>
      <c r="O278" s="37">
        <v>3475</v>
      </c>
      <c r="P278" s="37">
        <v>5561.8</v>
      </c>
      <c r="T278" s="37">
        <f t="shared" si="58"/>
        <v>-142</v>
      </c>
      <c r="U278" s="37">
        <f t="shared" si="47"/>
      </c>
      <c r="V278" s="37">
        <f t="shared" si="48"/>
        <v>13</v>
      </c>
      <c r="W278" s="37">
        <f t="shared" si="49"/>
        <v>-27.899999999999636</v>
      </c>
      <c r="X278" s="37">
        <f t="shared" si="50"/>
      </c>
      <c r="Y278" s="37">
        <f t="shared" si="51"/>
      </c>
      <c r="Z278" s="37">
        <f t="shared" si="51"/>
      </c>
    </row>
    <row r="279" spans="1:26" ht="16.5" customHeight="1">
      <c r="A279" s="58" t="s">
        <v>23</v>
      </c>
      <c r="B279" s="58">
        <v>1961</v>
      </c>
      <c r="C279" s="21" t="str">
        <f t="shared" si="53"/>
        <v>October-1961</v>
      </c>
      <c r="D279" s="23">
        <v>29.98</v>
      </c>
      <c r="E279" s="23">
        <v>48.27697262479872</v>
      </c>
      <c r="F279" s="24">
        <v>1.15</v>
      </c>
      <c r="G279" s="1">
        <f t="shared" si="52"/>
        <v>8.295866759444484</v>
      </c>
      <c r="H279" s="25">
        <f t="shared" si="54"/>
        <v>0</v>
      </c>
      <c r="I279" s="25">
        <f t="shared" si="55"/>
        <v>0</v>
      </c>
      <c r="J279" s="26" t="b">
        <f t="shared" si="56"/>
        <v>0</v>
      </c>
      <c r="K279" s="26" t="b">
        <f t="shared" si="57"/>
        <v>0</v>
      </c>
      <c r="L279" s="23">
        <v>6.5</v>
      </c>
      <c r="M279" s="37">
        <v>45717</v>
      </c>
      <c r="O279" s="37">
        <v>3481</v>
      </c>
      <c r="P279" s="37">
        <v>5571</v>
      </c>
      <c r="T279" s="37">
        <f t="shared" si="58"/>
        <v>75</v>
      </c>
      <c r="U279" s="37">
        <f t="shared" si="47"/>
      </c>
      <c r="V279" s="37">
        <f t="shared" si="48"/>
        <v>13</v>
      </c>
      <c r="W279" s="37">
        <f t="shared" si="49"/>
        <v>-24.300000000000182</v>
      </c>
      <c r="X279" s="37">
        <f t="shared" si="50"/>
      </c>
      <c r="Y279" s="37">
        <f t="shared" si="51"/>
      </c>
      <c r="Z279" s="37">
        <f t="shared" si="51"/>
      </c>
    </row>
    <row r="280" spans="1:26" ht="16.5" customHeight="1">
      <c r="A280" s="58" t="s">
        <v>22</v>
      </c>
      <c r="B280" s="58">
        <v>1961</v>
      </c>
      <c r="C280" s="21" t="str">
        <f t="shared" si="53"/>
        <v>November-1961</v>
      </c>
      <c r="D280" s="23">
        <v>29.98</v>
      </c>
      <c r="E280" s="23">
        <v>48.27697262479872</v>
      </c>
      <c r="F280" s="24">
        <v>1.15</v>
      </c>
      <c r="G280" s="1">
        <f t="shared" si="52"/>
        <v>8.295866759444484</v>
      </c>
      <c r="H280" s="25">
        <f t="shared" si="54"/>
        <v>0</v>
      </c>
      <c r="I280" s="25">
        <f t="shared" si="55"/>
        <v>0</v>
      </c>
      <c r="J280" s="26" t="b">
        <f t="shared" si="56"/>
        <v>0</v>
      </c>
      <c r="K280" s="26" t="b">
        <f t="shared" si="57"/>
        <v>0</v>
      </c>
      <c r="L280" s="23">
        <v>6.1</v>
      </c>
      <c r="M280" s="37">
        <v>45931</v>
      </c>
      <c r="O280" s="37">
        <v>3497</v>
      </c>
      <c r="P280" s="37">
        <v>5594.9</v>
      </c>
      <c r="T280" s="37">
        <f t="shared" si="58"/>
        <v>485</v>
      </c>
      <c r="U280" s="37">
        <f t="shared" si="47"/>
      </c>
      <c r="V280" s="37">
        <f t="shared" si="48"/>
        <v>38</v>
      </c>
      <c r="W280" s="37">
        <f t="shared" si="49"/>
        <v>21.299999999999272</v>
      </c>
      <c r="X280" s="37">
        <f t="shared" si="50"/>
      </c>
      <c r="Y280" s="37">
        <f t="shared" si="51"/>
      </c>
      <c r="Z280" s="37">
        <f t="shared" si="51"/>
      </c>
    </row>
    <row r="281" spans="1:26" ht="16.5" customHeight="1">
      <c r="A281" s="58" t="s">
        <v>21</v>
      </c>
      <c r="B281" s="58">
        <v>1961</v>
      </c>
      <c r="C281" s="21" t="str">
        <f t="shared" si="53"/>
        <v>December-1961</v>
      </c>
      <c r="D281" s="23">
        <v>30.01</v>
      </c>
      <c r="E281" s="23">
        <v>48.32528180354269</v>
      </c>
      <c r="F281" s="24">
        <v>1.15</v>
      </c>
      <c r="G281" s="1">
        <f t="shared" si="52"/>
        <v>8.287573657052503</v>
      </c>
      <c r="H281" s="25">
        <f t="shared" si="54"/>
        <v>0</v>
      </c>
      <c r="I281" s="25">
        <f t="shared" si="55"/>
        <v>-0.0009996667777408819</v>
      </c>
      <c r="J281" s="26" t="b">
        <f t="shared" si="56"/>
        <v>0</v>
      </c>
      <c r="K281" s="26" t="b">
        <f t="shared" si="57"/>
        <v>0</v>
      </c>
      <c r="L281" s="23">
        <v>6</v>
      </c>
      <c r="M281" s="37">
        <v>46035</v>
      </c>
      <c r="O281" s="37">
        <v>3506</v>
      </c>
      <c r="P281" s="37">
        <v>5602.3</v>
      </c>
      <c r="T281" s="37">
        <f t="shared" si="58"/>
        <v>888</v>
      </c>
      <c r="U281" s="37">
        <f t="shared" si="47"/>
      </c>
      <c r="V281" s="37">
        <f t="shared" si="48"/>
        <v>52</v>
      </c>
      <c r="W281" s="37">
        <f t="shared" si="49"/>
        <v>39.600000000000364</v>
      </c>
      <c r="X281" s="37">
        <f t="shared" si="50"/>
      </c>
      <c r="Y281" s="37">
        <f t="shared" si="51"/>
      </c>
      <c r="Z281" s="37">
        <f t="shared" si="51"/>
      </c>
    </row>
    <row r="282" spans="1:26" ht="16.5" customHeight="1">
      <c r="A282" s="58" t="s">
        <v>20</v>
      </c>
      <c r="B282" s="58">
        <v>1962</v>
      </c>
      <c r="C282" s="21" t="str">
        <f t="shared" si="53"/>
        <v>January-1962</v>
      </c>
      <c r="D282" s="23">
        <v>30.04</v>
      </c>
      <c r="E282" s="23">
        <v>48.37359098228664</v>
      </c>
      <c r="F282" s="24">
        <v>1.15</v>
      </c>
      <c r="G282" s="1">
        <f t="shared" si="52"/>
        <v>8.279297118779816</v>
      </c>
      <c r="H282" s="25">
        <f t="shared" si="54"/>
        <v>0</v>
      </c>
      <c r="I282" s="25">
        <f t="shared" si="55"/>
        <v>-0.0009986684420770775</v>
      </c>
      <c r="J282" s="26" t="b">
        <f t="shared" si="56"/>
        <v>0</v>
      </c>
      <c r="K282" s="26" t="b">
        <f t="shared" si="57"/>
        <v>0</v>
      </c>
      <c r="L282" s="23">
        <v>5.8</v>
      </c>
      <c r="M282" s="37">
        <v>46040</v>
      </c>
      <c r="O282" s="37">
        <v>3507</v>
      </c>
      <c r="P282" s="37">
        <v>5602.8</v>
      </c>
      <c r="T282" s="37">
        <f t="shared" si="58"/>
        <v>921</v>
      </c>
      <c r="U282" s="37">
        <f t="shared" si="47"/>
      </c>
      <c r="V282" s="37">
        <f t="shared" si="48"/>
        <v>49</v>
      </c>
      <c r="W282" s="37">
        <f t="shared" si="49"/>
        <v>38.600000000000364</v>
      </c>
      <c r="X282" s="37">
        <f t="shared" si="50"/>
      </c>
      <c r="Y282" s="37">
        <f t="shared" si="51"/>
      </c>
      <c r="Z282" s="37">
        <f t="shared" si="51"/>
      </c>
    </row>
    <row r="283" spans="1:26" ht="16.5" customHeight="1">
      <c r="A283" s="58" t="s">
        <v>19</v>
      </c>
      <c r="B283" s="58">
        <v>1962</v>
      </c>
      <c r="C283" s="21" t="str">
        <f t="shared" si="53"/>
        <v>February-1962</v>
      </c>
      <c r="D283" s="23">
        <v>30.11</v>
      </c>
      <c r="E283" s="23">
        <v>48.48631239935588</v>
      </c>
      <c r="F283" s="24">
        <v>1.15</v>
      </c>
      <c r="G283" s="1">
        <f t="shared" si="52"/>
        <v>8.260049334046684</v>
      </c>
      <c r="H283" s="25">
        <f t="shared" si="54"/>
        <v>0</v>
      </c>
      <c r="I283" s="25">
        <f t="shared" si="55"/>
        <v>-0.0023248090335437066</v>
      </c>
      <c r="J283" s="26" t="b">
        <f t="shared" si="56"/>
        <v>0</v>
      </c>
      <c r="K283" s="26" t="b">
        <f t="shared" si="57"/>
        <v>0</v>
      </c>
      <c r="L283" s="23">
        <v>5.5</v>
      </c>
      <c r="M283" s="37">
        <v>46309</v>
      </c>
      <c r="O283" s="37">
        <v>3522</v>
      </c>
      <c r="P283" s="37">
        <v>5626.5</v>
      </c>
      <c r="T283" s="37">
        <f t="shared" si="58"/>
        <v>1340</v>
      </c>
      <c r="U283" s="37">
        <f t="shared" si="47"/>
      </c>
      <c r="V283" s="37">
        <f t="shared" si="48"/>
        <v>77</v>
      </c>
      <c r="W283" s="37">
        <f t="shared" si="49"/>
        <v>92.5</v>
      </c>
      <c r="X283" s="37">
        <f t="shared" si="50"/>
      </c>
      <c r="Y283" s="37">
        <f t="shared" si="51"/>
      </c>
      <c r="Z283" s="37">
        <f t="shared" si="51"/>
      </c>
    </row>
    <row r="284" spans="1:26" ht="16.5" customHeight="1">
      <c r="A284" s="58" t="s">
        <v>18</v>
      </c>
      <c r="B284" s="58">
        <v>1962</v>
      </c>
      <c r="C284" s="21" t="str">
        <f t="shared" si="53"/>
        <v>March-1962</v>
      </c>
      <c r="D284" s="23">
        <v>30.17</v>
      </c>
      <c r="E284" s="23">
        <v>48.5829307568438</v>
      </c>
      <c r="F284" s="24">
        <v>1.15</v>
      </c>
      <c r="G284" s="1">
        <f t="shared" si="52"/>
        <v>8.243622321781427</v>
      </c>
      <c r="H284" s="25">
        <f t="shared" si="54"/>
        <v>0</v>
      </c>
      <c r="I284" s="25">
        <f t="shared" si="55"/>
        <v>-0.001988730527013649</v>
      </c>
      <c r="J284" s="26" t="b">
        <f t="shared" si="56"/>
        <v>0</v>
      </c>
      <c r="K284" s="26" t="b">
        <f t="shared" si="57"/>
        <v>0</v>
      </c>
      <c r="L284" s="23">
        <v>5.6</v>
      </c>
      <c r="M284" s="37">
        <v>46375</v>
      </c>
      <c r="O284" s="37">
        <v>3529</v>
      </c>
      <c r="P284" s="37">
        <v>5642.3</v>
      </c>
      <c r="T284" s="37">
        <f t="shared" si="58"/>
        <v>1324</v>
      </c>
      <c r="U284" s="37">
        <f t="shared" si="47"/>
      </c>
      <c r="V284" s="37">
        <f t="shared" si="48"/>
        <v>66</v>
      </c>
      <c r="W284" s="37">
        <f t="shared" si="49"/>
        <v>65.5</v>
      </c>
      <c r="X284" s="37">
        <f t="shared" si="50"/>
      </c>
      <c r="Y284" s="37">
        <f t="shared" si="51"/>
      </c>
      <c r="Z284" s="37">
        <f t="shared" si="51"/>
      </c>
    </row>
    <row r="285" spans="1:26" ht="16.5" customHeight="1">
      <c r="A285" s="58" t="s">
        <v>17</v>
      </c>
      <c r="B285" s="58">
        <v>1962</v>
      </c>
      <c r="C285" s="21" t="str">
        <f t="shared" si="53"/>
        <v>April-1962</v>
      </c>
      <c r="D285" s="23">
        <v>30.21</v>
      </c>
      <c r="E285" s="23">
        <v>48.64734299516908</v>
      </c>
      <c r="F285" s="24">
        <v>1.15</v>
      </c>
      <c r="G285" s="1">
        <f t="shared" si="52"/>
        <v>8.232707230987941</v>
      </c>
      <c r="H285" s="25">
        <f t="shared" si="54"/>
        <v>0</v>
      </c>
      <c r="I285" s="25">
        <f t="shared" si="55"/>
        <v>-0.001324064879178799</v>
      </c>
      <c r="J285" s="26" t="b">
        <f t="shared" si="56"/>
        <v>0</v>
      </c>
      <c r="K285" s="26" t="b">
        <f t="shared" si="57"/>
        <v>0</v>
      </c>
      <c r="L285" s="23">
        <v>5.6</v>
      </c>
      <c r="M285" s="37">
        <v>46680</v>
      </c>
      <c r="O285" s="37">
        <v>3561</v>
      </c>
      <c r="P285" s="37">
        <v>5681.4</v>
      </c>
      <c r="T285" s="37">
        <f t="shared" si="58"/>
        <v>1683</v>
      </c>
      <c r="U285" s="37">
        <f t="shared" si="47"/>
      </c>
      <c r="V285" s="37">
        <f t="shared" si="48"/>
        <v>117</v>
      </c>
      <c r="W285" s="37">
        <f t="shared" si="49"/>
        <v>168.29999999999927</v>
      </c>
      <c r="X285" s="37">
        <f t="shared" si="50"/>
      </c>
      <c r="Y285" s="37">
        <f t="shared" si="51"/>
      </c>
      <c r="Z285" s="37">
        <f t="shared" si="51"/>
      </c>
    </row>
    <row r="286" spans="1:26" ht="16.5" customHeight="1">
      <c r="A286" s="58" t="s">
        <v>16</v>
      </c>
      <c r="B286" s="58">
        <v>1962</v>
      </c>
      <c r="C286" s="21" t="str">
        <f t="shared" si="53"/>
        <v>May-1962</v>
      </c>
      <c r="D286" s="23">
        <v>30.24</v>
      </c>
      <c r="E286" s="23">
        <v>48.69565217391305</v>
      </c>
      <c r="F286" s="24">
        <v>1.15</v>
      </c>
      <c r="G286" s="1">
        <f t="shared" si="52"/>
        <v>8.22453986270323</v>
      </c>
      <c r="H286" s="25">
        <f t="shared" si="54"/>
        <v>0</v>
      </c>
      <c r="I286" s="25">
        <f t="shared" si="55"/>
        <v>-0.0009920634920635996</v>
      </c>
      <c r="J286" s="26" t="b">
        <f t="shared" si="56"/>
        <v>0</v>
      </c>
      <c r="K286" s="26" t="b">
        <f t="shared" si="57"/>
        <v>0</v>
      </c>
      <c r="L286" s="23">
        <v>5.5</v>
      </c>
      <c r="M286" s="37">
        <v>46669</v>
      </c>
      <c r="O286" s="37">
        <v>3551</v>
      </c>
      <c r="P286" s="37">
        <v>5666</v>
      </c>
      <c r="T286" s="37">
        <f t="shared" si="58"/>
        <v>1548</v>
      </c>
      <c r="U286" s="37">
        <f t="shared" si="47"/>
      </c>
      <c r="V286" s="37">
        <f t="shared" si="48"/>
        <v>103</v>
      </c>
      <c r="W286" s="37">
        <f t="shared" si="49"/>
        <v>132.19999999999982</v>
      </c>
      <c r="X286" s="37">
        <f t="shared" si="50"/>
      </c>
      <c r="Y286" s="37">
        <f t="shared" si="51"/>
      </c>
      <c r="Z286" s="37">
        <f t="shared" si="51"/>
      </c>
    </row>
    <row r="287" spans="1:26" ht="16.5" customHeight="1">
      <c r="A287" s="58" t="s">
        <v>27</v>
      </c>
      <c r="B287" s="58">
        <v>1962</v>
      </c>
      <c r="C287" s="21" t="str">
        <f t="shared" si="53"/>
        <v>June-1962</v>
      </c>
      <c r="D287" s="23">
        <v>30.21</v>
      </c>
      <c r="E287" s="23">
        <v>48.64734299516908</v>
      </c>
      <c r="F287" s="24">
        <v>1.15</v>
      </c>
      <c r="G287" s="1">
        <f t="shared" si="52"/>
        <v>8.232707230987941</v>
      </c>
      <c r="H287" s="25">
        <f t="shared" si="54"/>
        <v>0</v>
      </c>
      <c r="I287" s="25">
        <f t="shared" si="55"/>
        <v>0.0009930486593845433</v>
      </c>
      <c r="J287" s="26" t="b">
        <f t="shared" si="56"/>
        <v>0</v>
      </c>
      <c r="K287" s="26" t="b">
        <f t="shared" si="57"/>
        <v>0</v>
      </c>
      <c r="L287" s="23">
        <v>5.5</v>
      </c>
      <c r="M287" s="37">
        <v>46644</v>
      </c>
      <c r="O287" s="37">
        <v>3555</v>
      </c>
      <c r="P287" s="37">
        <v>5669.9</v>
      </c>
      <c r="T287" s="37">
        <f t="shared" si="58"/>
        <v>1355</v>
      </c>
      <c r="U287" s="37">
        <f aca="true" t="shared" si="59" ref="U287:U350">IF(N275&gt;0,N287-N275,"")</f>
      </c>
      <c r="V287" s="37">
        <f aca="true" t="shared" si="60" ref="V287:V350">IF(O275&gt;0,O287-O275,"")</f>
        <v>96</v>
      </c>
      <c r="W287" s="37">
        <f aca="true" t="shared" si="61" ref="W287:W350">IF(P275&gt;0,P287-P275,"")</f>
        <v>119.89999999999964</v>
      </c>
      <c r="X287" s="37">
        <f aca="true" t="shared" si="62" ref="X287:X350">IF(Q275&gt;0,Q287-Q275,"")</f>
      </c>
      <c r="Y287" s="37">
        <f aca="true" t="shared" si="63" ref="Y287:Z350">IF(R275&gt;0,R287-R275,"")</f>
      </c>
      <c r="Z287" s="37">
        <f t="shared" si="63"/>
      </c>
    </row>
    <row r="288" spans="1:26" ht="16.5" customHeight="1">
      <c r="A288" s="58" t="s">
        <v>26</v>
      </c>
      <c r="B288" s="58">
        <v>1962</v>
      </c>
      <c r="C288" s="21" t="str">
        <f t="shared" si="53"/>
        <v>July-1962</v>
      </c>
      <c r="D288" s="23">
        <v>30.22</v>
      </c>
      <c r="E288" s="23">
        <v>48.6634460547504</v>
      </c>
      <c r="F288" s="24">
        <v>1.15</v>
      </c>
      <c r="G288" s="1">
        <f t="shared" si="52"/>
        <v>8.229982973135197</v>
      </c>
      <c r="H288" s="25">
        <f t="shared" si="54"/>
        <v>0</v>
      </c>
      <c r="I288" s="25">
        <f t="shared" si="55"/>
        <v>-0.0003309066843152353</v>
      </c>
      <c r="J288" s="26" t="b">
        <f t="shared" si="56"/>
        <v>0</v>
      </c>
      <c r="K288" s="26" t="b">
        <f t="shared" si="57"/>
        <v>0</v>
      </c>
      <c r="L288" s="23">
        <v>5.4</v>
      </c>
      <c r="M288" s="37">
        <v>46720</v>
      </c>
      <c r="O288" s="37">
        <v>3559</v>
      </c>
      <c r="P288" s="37">
        <v>5674.6</v>
      </c>
      <c r="T288" s="37">
        <f t="shared" si="58"/>
        <v>1321</v>
      </c>
      <c r="U288" s="37">
        <f t="shared" si="59"/>
      </c>
      <c r="V288" s="37">
        <f t="shared" si="60"/>
        <v>91</v>
      </c>
      <c r="W288" s="37">
        <f t="shared" si="61"/>
        <v>111.90000000000055</v>
      </c>
      <c r="X288" s="37">
        <f t="shared" si="62"/>
      </c>
      <c r="Y288" s="37">
        <f t="shared" si="63"/>
      </c>
      <c r="Z288" s="37">
        <f t="shared" si="63"/>
      </c>
    </row>
    <row r="289" spans="1:26" ht="16.5" customHeight="1">
      <c r="A289" s="58" t="s">
        <v>25</v>
      </c>
      <c r="B289" s="58">
        <v>1962</v>
      </c>
      <c r="C289" s="21" t="str">
        <f t="shared" si="53"/>
        <v>August-1962</v>
      </c>
      <c r="D289" s="23">
        <v>30.28</v>
      </c>
      <c r="E289" s="23">
        <v>48.76006441223833</v>
      </c>
      <c r="F289" s="24">
        <v>1.15</v>
      </c>
      <c r="G289" s="1">
        <f t="shared" si="52"/>
        <v>8.21367521295065</v>
      </c>
      <c r="H289" s="25">
        <f t="shared" si="54"/>
        <v>0</v>
      </c>
      <c r="I289" s="25">
        <f t="shared" si="55"/>
        <v>-0.0019815059445178473</v>
      </c>
      <c r="J289" s="26" t="b">
        <f t="shared" si="56"/>
        <v>0</v>
      </c>
      <c r="K289" s="26" t="b">
        <f t="shared" si="57"/>
        <v>0</v>
      </c>
      <c r="L289" s="23">
        <v>5.7</v>
      </c>
      <c r="M289" s="37">
        <v>46775</v>
      </c>
      <c r="O289" s="37">
        <v>3566</v>
      </c>
      <c r="P289" s="37">
        <v>5682.9</v>
      </c>
      <c r="T289" s="37">
        <f t="shared" si="58"/>
        <v>1241</v>
      </c>
      <c r="U289" s="37">
        <f t="shared" si="59"/>
      </c>
      <c r="V289" s="37">
        <f t="shared" si="60"/>
        <v>94</v>
      </c>
      <c r="W289" s="37">
        <f t="shared" si="61"/>
        <v>119.19999999999982</v>
      </c>
      <c r="X289" s="37">
        <f t="shared" si="62"/>
      </c>
      <c r="Y289" s="37">
        <f t="shared" si="63"/>
      </c>
      <c r="Z289" s="37">
        <f t="shared" si="63"/>
      </c>
    </row>
    <row r="290" spans="1:26" ht="16.5" customHeight="1">
      <c r="A290" s="58" t="s">
        <v>24</v>
      </c>
      <c r="B290" s="58">
        <v>1962</v>
      </c>
      <c r="C290" s="21" t="str">
        <f t="shared" si="53"/>
        <v>September-1962</v>
      </c>
      <c r="D290" s="23">
        <v>30.42</v>
      </c>
      <c r="E290" s="23">
        <v>48.98550724637682</v>
      </c>
      <c r="F290" s="24">
        <v>1.15</v>
      </c>
      <c r="G290" s="1">
        <f t="shared" si="52"/>
        <v>8.175873946355873</v>
      </c>
      <c r="H290" s="25">
        <f t="shared" si="54"/>
        <v>0</v>
      </c>
      <c r="I290" s="25">
        <f t="shared" si="55"/>
        <v>-0.004602235371466201</v>
      </c>
      <c r="J290" s="26" t="b">
        <f t="shared" si="56"/>
        <v>0</v>
      </c>
      <c r="K290" s="26" t="b">
        <f t="shared" si="57"/>
        <v>1</v>
      </c>
      <c r="L290" s="23">
        <v>5.6</v>
      </c>
      <c r="M290" s="37">
        <v>46888</v>
      </c>
      <c r="O290" s="37">
        <v>3576</v>
      </c>
      <c r="P290" s="37">
        <v>5698.5</v>
      </c>
      <c r="T290" s="37">
        <f t="shared" si="58"/>
        <v>1296</v>
      </c>
      <c r="U290" s="37">
        <f t="shared" si="59"/>
      </c>
      <c r="V290" s="37">
        <f t="shared" si="60"/>
        <v>101</v>
      </c>
      <c r="W290" s="37">
        <f t="shared" si="61"/>
        <v>136.69999999999982</v>
      </c>
      <c r="X290" s="37">
        <f t="shared" si="62"/>
      </c>
      <c r="Y290" s="37">
        <f t="shared" si="63"/>
      </c>
      <c r="Z290" s="37">
        <f t="shared" si="63"/>
      </c>
    </row>
    <row r="291" spans="1:26" ht="16.5" customHeight="1">
      <c r="A291" s="58" t="s">
        <v>23</v>
      </c>
      <c r="B291" s="58">
        <v>1962</v>
      </c>
      <c r="C291" s="21" t="str">
        <f t="shared" si="53"/>
        <v>October-1962</v>
      </c>
      <c r="D291" s="23">
        <v>30.38</v>
      </c>
      <c r="E291" s="23">
        <v>48.92109500805153</v>
      </c>
      <c r="F291" s="24">
        <v>1.15</v>
      </c>
      <c r="G291" s="1">
        <f t="shared" si="52"/>
        <v>8.186638757345152</v>
      </c>
      <c r="H291" s="25">
        <f t="shared" si="54"/>
        <v>0</v>
      </c>
      <c r="I291" s="25">
        <f t="shared" si="55"/>
        <v>0.0013166556945360952</v>
      </c>
      <c r="J291" s="26" t="b">
        <f t="shared" si="56"/>
        <v>0</v>
      </c>
      <c r="K291" s="26" t="b">
        <f t="shared" si="57"/>
        <v>0</v>
      </c>
      <c r="L291" s="23">
        <v>5.4</v>
      </c>
      <c r="M291" s="37">
        <v>46927</v>
      </c>
      <c r="O291" s="37">
        <v>3579</v>
      </c>
      <c r="P291" s="37">
        <v>5700</v>
      </c>
      <c r="T291" s="37">
        <f t="shared" si="58"/>
        <v>1210</v>
      </c>
      <c r="U291" s="37">
        <f t="shared" si="59"/>
      </c>
      <c r="V291" s="37">
        <f t="shared" si="60"/>
        <v>98</v>
      </c>
      <c r="W291" s="37">
        <f t="shared" si="61"/>
        <v>129</v>
      </c>
      <c r="X291" s="37">
        <f t="shared" si="62"/>
      </c>
      <c r="Y291" s="37">
        <f t="shared" si="63"/>
      </c>
      <c r="Z291" s="37">
        <f t="shared" si="63"/>
      </c>
    </row>
    <row r="292" spans="1:26" ht="16.5" customHeight="1">
      <c r="A292" s="58" t="s">
        <v>22</v>
      </c>
      <c r="B292" s="58">
        <v>1962</v>
      </c>
      <c r="C292" s="21" t="str">
        <f t="shared" si="53"/>
        <v>November-1962</v>
      </c>
      <c r="D292" s="23">
        <v>30.38</v>
      </c>
      <c r="E292" s="23">
        <v>48.92109500805153</v>
      </c>
      <c r="F292" s="24">
        <v>1.15</v>
      </c>
      <c r="G292" s="1">
        <f t="shared" si="52"/>
        <v>8.186638757345152</v>
      </c>
      <c r="H292" s="25">
        <f t="shared" si="54"/>
        <v>0</v>
      </c>
      <c r="I292" s="25">
        <f t="shared" si="55"/>
        <v>0</v>
      </c>
      <c r="J292" s="26" t="b">
        <f t="shared" si="56"/>
        <v>0</v>
      </c>
      <c r="K292" s="26" t="b">
        <f t="shared" si="57"/>
        <v>0</v>
      </c>
      <c r="L292" s="23">
        <v>5.7</v>
      </c>
      <c r="M292" s="37">
        <v>46911</v>
      </c>
      <c r="O292" s="37">
        <v>3588</v>
      </c>
      <c r="P292" s="37">
        <v>5712.2</v>
      </c>
      <c r="T292" s="37">
        <f t="shared" si="58"/>
        <v>980</v>
      </c>
      <c r="U292" s="37">
        <f t="shared" si="59"/>
      </c>
      <c r="V292" s="37">
        <f t="shared" si="60"/>
        <v>91</v>
      </c>
      <c r="W292" s="37">
        <f t="shared" si="61"/>
        <v>117.30000000000018</v>
      </c>
      <c r="X292" s="37">
        <f t="shared" si="62"/>
      </c>
      <c r="Y292" s="37">
        <f t="shared" si="63"/>
      </c>
      <c r="Z292" s="37">
        <f t="shared" si="63"/>
      </c>
    </row>
    <row r="293" spans="1:26" ht="16.5" customHeight="1">
      <c r="A293" s="58" t="s">
        <v>21</v>
      </c>
      <c r="B293" s="58">
        <v>1962</v>
      </c>
      <c r="C293" s="21" t="str">
        <f t="shared" si="53"/>
        <v>December-1962</v>
      </c>
      <c r="D293" s="23">
        <v>30.38</v>
      </c>
      <c r="E293" s="23">
        <v>48.92109500805152</v>
      </c>
      <c r="F293" s="24">
        <v>1.15</v>
      </c>
      <c r="G293" s="1">
        <f t="shared" si="52"/>
        <v>8.186638757345152</v>
      </c>
      <c r="H293" s="25">
        <f t="shared" si="54"/>
        <v>0</v>
      </c>
      <c r="I293" s="25">
        <f t="shared" si="55"/>
        <v>0</v>
      </c>
      <c r="J293" s="26" t="b">
        <f t="shared" si="56"/>
        <v>0</v>
      </c>
      <c r="K293" s="26" t="b">
        <f t="shared" si="57"/>
        <v>0</v>
      </c>
      <c r="L293" s="23">
        <v>5.5</v>
      </c>
      <c r="M293" s="37">
        <v>46902</v>
      </c>
      <c r="O293" s="37">
        <v>3591</v>
      </c>
      <c r="P293" s="37">
        <v>5714.3</v>
      </c>
      <c r="T293" s="37">
        <f t="shared" si="58"/>
        <v>867</v>
      </c>
      <c r="U293" s="37">
        <f t="shared" si="59"/>
      </c>
      <c r="V293" s="37">
        <f t="shared" si="60"/>
        <v>85</v>
      </c>
      <c r="W293" s="37">
        <f t="shared" si="61"/>
        <v>112</v>
      </c>
      <c r="X293" s="37">
        <f t="shared" si="62"/>
      </c>
      <c r="Y293" s="37">
        <f t="shared" si="63"/>
      </c>
      <c r="Z293" s="37">
        <f t="shared" si="63"/>
      </c>
    </row>
    <row r="294" spans="1:26" ht="16.5" customHeight="1">
      <c r="A294" s="58" t="s">
        <v>20</v>
      </c>
      <c r="B294" s="58">
        <v>1963</v>
      </c>
      <c r="C294" s="21" t="str">
        <f t="shared" si="53"/>
        <v>January-1963</v>
      </c>
      <c r="D294" s="23">
        <v>30.44</v>
      </c>
      <c r="E294" s="23">
        <v>49.01771336553945</v>
      </c>
      <c r="F294" s="24">
        <v>1.15</v>
      </c>
      <c r="G294" s="1">
        <f t="shared" si="52"/>
        <v>8.170502150070488</v>
      </c>
      <c r="H294" s="25">
        <f t="shared" si="54"/>
        <v>0</v>
      </c>
      <c r="I294" s="25">
        <f t="shared" si="55"/>
        <v>-0.001971090670171094</v>
      </c>
      <c r="J294" s="26" t="b">
        <f t="shared" si="56"/>
        <v>0</v>
      </c>
      <c r="K294" s="26" t="b">
        <f t="shared" si="57"/>
        <v>0</v>
      </c>
      <c r="L294" s="23">
        <v>5.7</v>
      </c>
      <c r="M294" s="37">
        <v>46912</v>
      </c>
      <c r="O294" s="37">
        <v>3596</v>
      </c>
      <c r="P294" s="37">
        <v>5724.2</v>
      </c>
      <c r="T294" s="37">
        <f t="shared" si="58"/>
        <v>872</v>
      </c>
      <c r="U294" s="37">
        <f t="shared" si="59"/>
      </c>
      <c r="V294" s="37">
        <f t="shared" si="60"/>
        <v>89</v>
      </c>
      <c r="W294" s="37">
        <f t="shared" si="61"/>
        <v>121.39999999999964</v>
      </c>
      <c r="X294" s="37">
        <f t="shared" si="62"/>
      </c>
      <c r="Y294" s="37">
        <f t="shared" si="63"/>
      </c>
      <c r="Z294" s="37">
        <f t="shared" si="63"/>
      </c>
    </row>
    <row r="295" spans="1:26" ht="16.5" customHeight="1">
      <c r="A295" s="58" t="s">
        <v>19</v>
      </c>
      <c r="B295" s="58">
        <v>1963</v>
      </c>
      <c r="C295" s="21" t="str">
        <f t="shared" si="53"/>
        <v>February-1963</v>
      </c>
      <c r="D295" s="23">
        <v>30.48</v>
      </c>
      <c r="E295" s="23">
        <v>49.08212560386473</v>
      </c>
      <c r="F295" s="24">
        <v>1.15</v>
      </c>
      <c r="G295" s="1">
        <f t="shared" si="52"/>
        <v>8.159779706303992</v>
      </c>
      <c r="H295" s="25">
        <f t="shared" si="54"/>
        <v>0</v>
      </c>
      <c r="I295" s="25">
        <f t="shared" si="55"/>
        <v>-0.001312335958005284</v>
      </c>
      <c r="J295" s="26" t="b">
        <f t="shared" si="56"/>
        <v>0</v>
      </c>
      <c r="K295" s="26" t="b">
        <f t="shared" si="57"/>
        <v>0</v>
      </c>
      <c r="L295" s="23">
        <v>5.9</v>
      </c>
      <c r="M295" s="37">
        <v>46999</v>
      </c>
      <c r="O295" s="37">
        <v>3601</v>
      </c>
      <c r="P295" s="37">
        <v>5732.2</v>
      </c>
      <c r="T295" s="37">
        <f t="shared" si="58"/>
        <v>690</v>
      </c>
      <c r="U295" s="37">
        <f t="shared" si="59"/>
      </c>
      <c r="V295" s="37">
        <f t="shared" si="60"/>
        <v>79</v>
      </c>
      <c r="W295" s="37">
        <f t="shared" si="61"/>
        <v>105.69999999999982</v>
      </c>
      <c r="X295" s="37">
        <f t="shared" si="62"/>
      </c>
      <c r="Y295" s="37">
        <f t="shared" si="63"/>
      </c>
      <c r="Z295" s="37">
        <f t="shared" si="63"/>
      </c>
    </row>
    <row r="296" spans="1:26" ht="16.5" customHeight="1">
      <c r="A296" s="58" t="s">
        <v>18</v>
      </c>
      <c r="B296" s="58">
        <v>1963</v>
      </c>
      <c r="C296" s="21" t="str">
        <f t="shared" si="53"/>
        <v>March-1963</v>
      </c>
      <c r="D296" s="23">
        <v>30.51</v>
      </c>
      <c r="E296" s="23">
        <v>49.1304347826087</v>
      </c>
      <c r="F296" s="24">
        <v>1.15</v>
      </c>
      <c r="G296" s="1">
        <f t="shared" si="52"/>
        <v>8.151756324095237</v>
      </c>
      <c r="H296" s="25">
        <f t="shared" si="54"/>
        <v>0</v>
      </c>
      <c r="I296" s="25">
        <f t="shared" si="55"/>
        <v>-0.000983284169124854</v>
      </c>
      <c r="J296" s="26" t="b">
        <f t="shared" si="56"/>
        <v>0</v>
      </c>
      <c r="K296" s="26" t="b">
        <f t="shared" si="57"/>
        <v>0</v>
      </c>
      <c r="L296" s="23">
        <v>5.7</v>
      </c>
      <c r="M296" s="37">
        <v>47077</v>
      </c>
      <c r="O296" s="37">
        <v>3613</v>
      </c>
      <c r="P296" s="37">
        <v>5751.6</v>
      </c>
      <c r="T296" s="37">
        <f t="shared" si="58"/>
        <v>702</v>
      </c>
      <c r="U296" s="37">
        <f t="shared" si="59"/>
      </c>
      <c r="V296" s="37">
        <f t="shared" si="60"/>
        <v>84</v>
      </c>
      <c r="W296" s="37">
        <f t="shared" si="61"/>
        <v>109.30000000000018</v>
      </c>
      <c r="X296" s="37">
        <f t="shared" si="62"/>
      </c>
      <c r="Y296" s="37">
        <f t="shared" si="63"/>
      </c>
      <c r="Z296" s="37">
        <f t="shared" si="63"/>
      </c>
    </row>
    <row r="297" spans="1:26" ht="16.5" customHeight="1">
      <c r="A297" s="58" t="s">
        <v>17</v>
      </c>
      <c r="B297" s="58">
        <v>1963</v>
      </c>
      <c r="C297" s="21" t="str">
        <f t="shared" si="53"/>
        <v>April-1963</v>
      </c>
      <c r="D297" s="23">
        <v>30.48</v>
      </c>
      <c r="E297" s="23">
        <v>49.08212560386473</v>
      </c>
      <c r="F297" s="24">
        <v>1.15</v>
      </c>
      <c r="G297" s="1">
        <f t="shared" si="52"/>
        <v>8.159779706303992</v>
      </c>
      <c r="H297" s="25">
        <f t="shared" si="54"/>
        <v>0</v>
      </c>
      <c r="I297" s="25">
        <f t="shared" si="55"/>
        <v>0.0009842519685039353</v>
      </c>
      <c r="J297" s="26" t="b">
        <f t="shared" si="56"/>
        <v>0</v>
      </c>
      <c r="K297" s="26" t="b">
        <f t="shared" si="57"/>
        <v>0</v>
      </c>
      <c r="L297" s="23">
        <v>5.7</v>
      </c>
      <c r="M297" s="37">
        <v>47316</v>
      </c>
      <c r="O297" s="37">
        <v>3638</v>
      </c>
      <c r="P297" s="37">
        <v>5783.1</v>
      </c>
      <c r="T297" s="37">
        <f t="shared" si="58"/>
        <v>636</v>
      </c>
      <c r="U297" s="37">
        <f t="shared" si="59"/>
      </c>
      <c r="V297" s="37">
        <f t="shared" si="60"/>
        <v>77</v>
      </c>
      <c r="W297" s="37">
        <f t="shared" si="61"/>
        <v>101.70000000000073</v>
      </c>
      <c r="X297" s="37">
        <f t="shared" si="62"/>
      </c>
      <c r="Y297" s="37">
        <f t="shared" si="63"/>
      </c>
      <c r="Z297" s="37">
        <f t="shared" si="63"/>
      </c>
    </row>
    <row r="298" spans="1:26" ht="16.5" customHeight="1">
      <c r="A298" s="58" t="s">
        <v>16</v>
      </c>
      <c r="B298" s="58">
        <v>1963</v>
      </c>
      <c r="C298" s="21" t="str">
        <f t="shared" si="53"/>
        <v>May-1963</v>
      </c>
      <c r="D298" s="23">
        <v>30.51</v>
      </c>
      <c r="E298" s="23">
        <v>49.1304347826087</v>
      </c>
      <c r="F298" s="24">
        <v>1.15</v>
      </c>
      <c r="G298" s="1">
        <f t="shared" si="52"/>
        <v>8.151756324095237</v>
      </c>
      <c r="H298" s="25">
        <f t="shared" si="54"/>
        <v>0</v>
      </c>
      <c r="I298" s="25">
        <f t="shared" si="55"/>
        <v>-0.000983284169124854</v>
      </c>
      <c r="J298" s="26" t="b">
        <f t="shared" si="56"/>
        <v>0</v>
      </c>
      <c r="K298" s="26" t="b">
        <f t="shared" si="57"/>
        <v>0</v>
      </c>
      <c r="L298" s="23">
        <v>5.9</v>
      </c>
      <c r="M298" s="37">
        <v>47328</v>
      </c>
      <c r="O298" s="37">
        <v>3619</v>
      </c>
      <c r="P298" s="37">
        <v>5752.2</v>
      </c>
      <c r="T298" s="37">
        <f t="shared" si="58"/>
        <v>659</v>
      </c>
      <c r="U298" s="37">
        <f t="shared" si="59"/>
      </c>
      <c r="V298" s="37">
        <f t="shared" si="60"/>
        <v>68</v>
      </c>
      <c r="W298" s="37">
        <f t="shared" si="61"/>
        <v>86.19999999999982</v>
      </c>
      <c r="X298" s="37">
        <f t="shared" si="62"/>
      </c>
      <c r="Y298" s="37">
        <f t="shared" si="63"/>
      </c>
      <c r="Z298" s="37">
        <f t="shared" si="63"/>
      </c>
    </row>
    <row r="299" spans="1:26" ht="16.5" customHeight="1">
      <c r="A299" s="58" t="s">
        <v>27</v>
      </c>
      <c r="B299" s="58">
        <v>1963</v>
      </c>
      <c r="C299" s="21" t="str">
        <f t="shared" si="53"/>
        <v>June-1963</v>
      </c>
      <c r="D299" s="23">
        <v>30.61</v>
      </c>
      <c r="E299" s="23">
        <v>49.2914653784219</v>
      </c>
      <c r="F299" s="24">
        <v>1.15</v>
      </c>
      <c r="G299" s="1">
        <f t="shared" si="52"/>
        <v>8.125125300494796</v>
      </c>
      <c r="H299" s="25">
        <f t="shared" si="54"/>
        <v>0</v>
      </c>
      <c r="I299" s="25">
        <f t="shared" si="55"/>
        <v>-0.0032669062397907567</v>
      </c>
      <c r="J299" s="26" t="b">
        <f t="shared" si="56"/>
        <v>0</v>
      </c>
      <c r="K299" s="26" t="b">
        <f t="shared" si="57"/>
        <v>0</v>
      </c>
      <c r="L299" s="23">
        <v>5.6</v>
      </c>
      <c r="M299" s="37">
        <v>47356</v>
      </c>
      <c r="O299" s="37">
        <v>3627</v>
      </c>
      <c r="P299" s="37">
        <v>5761.6</v>
      </c>
      <c r="T299" s="37">
        <f t="shared" si="58"/>
        <v>712</v>
      </c>
      <c r="U299" s="37">
        <f t="shared" si="59"/>
      </c>
      <c r="V299" s="37">
        <f t="shared" si="60"/>
        <v>72</v>
      </c>
      <c r="W299" s="37">
        <f t="shared" si="61"/>
        <v>91.70000000000073</v>
      </c>
      <c r="X299" s="37">
        <f t="shared" si="62"/>
      </c>
      <c r="Y299" s="37">
        <f t="shared" si="63"/>
      </c>
      <c r="Z299" s="37">
        <f t="shared" si="63"/>
      </c>
    </row>
    <row r="300" spans="1:26" ht="16.5" customHeight="1">
      <c r="A300" s="58" t="s">
        <v>26</v>
      </c>
      <c r="B300" s="58">
        <v>1963</v>
      </c>
      <c r="C300" s="21" t="str">
        <f t="shared" si="53"/>
        <v>July-1963</v>
      </c>
      <c r="D300" s="23">
        <v>30.69</v>
      </c>
      <c r="E300" s="23">
        <v>49.42028985507246</v>
      </c>
      <c r="F300" s="24">
        <v>1.15</v>
      </c>
      <c r="G300" s="1">
        <f t="shared" si="52"/>
        <v>8.103945436563887</v>
      </c>
      <c r="H300" s="25">
        <f t="shared" si="54"/>
        <v>0</v>
      </c>
      <c r="I300" s="25">
        <f t="shared" si="55"/>
        <v>-0.0026067122841316737</v>
      </c>
      <c r="J300" s="26" t="b">
        <f t="shared" si="56"/>
        <v>0</v>
      </c>
      <c r="K300" s="26" t="b">
        <f t="shared" si="57"/>
        <v>0</v>
      </c>
      <c r="L300" s="23">
        <v>5.6</v>
      </c>
      <c r="M300" s="37">
        <v>47460</v>
      </c>
      <c r="O300" s="37">
        <v>3632</v>
      </c>
      <c r="P300" s="37">
        <v>5769.3</v>
      </c>
      <c r="T300" s="37">
        <f t="shared" si="58"/>
        <v>740</v>
      </c>
      <c r="U300" s="37">
        <f t="shared" si="59"/>
      </c>
      <c r="V300" s="37">
        <f t="shared" si="60"/>
        <v>73</v>
      </c>
      <c r="W300" s="37">
        <f t="shared" si="61"/>
        <v>94.69999999999982</v>
      </c>
      <c r="X300" s="37">
        <f t="shared" si="62"/>
      </c>
      <c r="Y300" s="37">
        <f t="shared" si="63"/>
      </c>
      <c r="Z300" s="37">
        <f t="shared" si="63"/>
      </c>
    </row>
    <row r="301" spans="1:26" ht="16.5" customHeight="1">
      <c r="A301" s="58" t="s">
        <v>25</v>
      </c>
      <c r="B301" s="58">
        <v>1963</v>
      </c>
      <c r="C301" s="21" t="str">
        <f t="shared" si="53"/>
        <v>August-1963</v>
      </c>
      <c r="D301" s="23">
        <v>30.75</v>
      </c>
      <c r="E301" s="23">
        <v>49.51690821256038</v>
      </c>
      <c r="F301" s="24">
        <v>1.15</v>
      </c>
      <c r="G301" s="1">
        <f t="shared" si="52"/>
        <v>8.0881328601023</v>
      </c>
      <c r="H301" s="25">
        <f t="shared" si="54"/>
        <v>0</v>
      </c>
      <c r="I301" s="25">
        <f t="shared" si="55"/>
        <v>-0.0019512195121949016</v>
      </c>
      <c r="J301" s="26" t="b">
        <f t="shared" si="56"/>
        <v>0</v>
      </c>
      <c r="K301" s="26" t="b">
        <f t="shared" si="57"/>
        <v>0</v>
      </c>
      <c r="L301" s="23">
        <v>5.4</v>
      </c>
      <c r="M301" s="37">
        <v>47542</v>
      </c>
      <c r="O301" s="37">
        <v>3645</v>
      </c>
      <c r="P301" s="37">
        <v>5788.4</v>
      </c>
      <c r="T301" s="37">
        <f t="shared" si="58"/>
        <v>767</v>
      </c>
      <c r="U301" s="37">
        <f t="shared" si="59"/>
      </c>
      <c r="V301" s="37">
        <f t="shared" si="60"/>
        <v>79</v>
      </c>
      <c r="W301" s="37">
        <f t="shared" si="61"/>
        <v>105.5</v>
      </c>
      <c r="X301" s="37">
        <f t="shared" si="62"/>
      </c>
      <c r="Y301" s="37">
        <f t="shared" si="63"/>
      </c>
      <c r="Z301" s="37">
        <f t="shared" si="63"/>
      </c>
    </row>
    <row r="302" spans="1:26" ht="16.5" customHeight="1">
      <c r="A302" s="58" t="s">
        <v>24</v>
      </c>
      <c r="B302" s="58">
        <v>1963</v>
      </c>
      <c r="C302" s="21" t="str">
        <f t="shared" si="53"/>
        <v>September-1963</v>
      </c>
      <c r="D302" s="23">
        <v>30.72</v>
      </c>
      <c r="E302" s="23">
        <v>49.46859903381642</v>
      </c>
      <c r="F302" s="24">
        <v>1.25</v>
      </c>
      <c r="G302" s="1">
        <f t="shared" si="52"/>
        <v>8.800034160161406</v>
      </c>
      <c r="H302" s="25">
        <f t="shared" si="54"/>
        <v>0.0869565217391306</v>
      </c>
      <c r="I302" s="25">
        <f t="shared" si="55"/>
        <v>0.08801800271739135</v>
      </c>
      <c r="J302" s="26" t="b">
        <f t="shared" si="56"/>
        <v>1</v>
      </c>
      <c r="K302" s="26" t="b">
        <f t="shared" si="57"/>
        <v>0</v>
      </c>
      <c r="L302" s="23">
        <v>5.5</v>
      </c>
      <c r="M302" s="37">
        <v>47660</v>
      </c>
      <c r="O302" s="37">
        <v>3657</v>
      </c>
      <c r="P302" s="37">
        <v>5804.5</v>
      </c>
      <c r="T302" s="37">
        <f t="shared" si="58"/>
        <v>772</v>
      </c>
      <c r="U302" s="37">
        <f t="shared" si="59"/>
      </c>
      <c r="V302" s="37">
        <f t="shared" si="60"/>
        <v>81</v>
      </c>
      <c r="W302" s="37">
        <f t="shared" si="61"/>
        <v>106</v>
      </c>
      <c r="X302" s="37">
        <f t="shared" si="62"/>
      </c>
      <c r="Y302" s="37">
        <f t="shared" si="63"/>
      </c>
      <c r="Z302" s="37">
        <f t="shared" si="63"/>
      </c>
    </row>
    <row r="303" spans="1:26" ht="16.5" customHeight="1">
      <c r="A303" s="58" t="s">
        <v>23</v>
      </c>
      <c r="B303" s="58">
        <v>1963</v>
      </c>
      <c r="C303" s="21" t="str">
        <f t="shared" si="53"/>
        <v>October-1963</v>
      </c>
      <c r="D303" s="23">
        <v>30.75</v>
      </c>
      <c r="E303" s="23">
        <v>49.51690821256038</v>
      </c>
      <c r="F303" s="24">
        <v>1.25</v>
      </c>
      <c r="G303" s="1">
        <f t="shared" si="52"/>
        <v>8.791448760980762</v>
      </c>
      <c r="H303" s="25">
        <f t="shared" si="54"/>
        <v>0</v>
      </c>
      <c r="I303" s="25">
        <f t="shared" si="55"/>
        <v>-0.0009756097560974508</v>
      </c>
      <c r="J303" s="26" t="b">
        <f t="shared" si="56"/>
        <v>0</v>
      </c>
      <c r="K303" s="26" t="b">
        <f t="shared" si="57"/>
        <v>0</v>
      </c>
      <c r="L303" s="23">
        <v>5.5</v>
      </c>
      <c r="M303" s="37">
        <v>47805</v>
      </c>
      <c r="O303" s="37">
        <v>3671</v>
      </c>
      <c r="P303" s="37">
        <v>5822.6</v>
      </c>
      <c r="T303" s="37">
        <f t="shared" si="58"/>
        <v>878</v>
      </c>
      <c r="U303" s="37">
        <f t="shared" si="59"/>
      </c>
      <c r="V303" s="37">
        <f t="shared" si="60"/>
        <v>92</v>
      </c>
      <c r="W303" s="37">
        <f t="shared" si="61"/>
        <v>122.60000000000036</v>
      </c>
      <c r="X303" s="37">
        <f t="shared" si="62"/>
      </c>
      <c r="Y303" s="37">
        <f t="shared" si="63"/>
      </c>
      <c r="Z303" s="37">
        <f t="shared" si="63"/>
      </c>
    </row>
    <row r="304" spans="1:26" ht="16.5" customHeight="1">
      <c r="A304" s="58" t="s">
        <v>22</v>
      </c>
      <c r="B304" s="58">
        <v>1963</v>
      </c>
      <c r="C304" s="21" t="str">
        <f t="shared" si="53"/>
        <v>November-1963</v>
      </c>
      <c r="D304" s="23">
        <v>30.78</v>
      </c>
      <c r="E304" s="23">
        <v>49.56521739130434</v>
      </c>
      <c r="F304" s="24">
        <v>1.25</v>
      </c>
      <c r="G304" s="1">
        <f t="shared" si="52"/>
        <v>8.782880097471034</v>
      </c>
      <c r="H304" s="25">
        <f t="shared" si="54"/>
        <v>0</v>
      </c>
      <c r="I304" s="25">
        <f t="shared" si="55"/>
        <v>-0.0009746588693956282</v>
      </c>
      <c r="J304" s="26" t="b">
        <f t="shared" si="56"/>
        <v>0</v>
      </c>
      <c r="K304" s="26" t="b">
        <f t="shared" si="57"/>
        <v>0</v>
      </c>
      <c r="L304" s="23">
        <v>5.7</v>
      </c>
      <c r="M304" s="37">
        <v>47771</v>
      </c>
      <c r="O304" s="37">
        <v>3678</v>
      </c>
      <c r="P304" s="37">
        <v>5832.7</v>
      </c>
      <c r="T304" s="37">
        <f t="shared" si="58"/>
        <v>860</v>
      </c>
      <c r="U304" s="37">
        <f t="shared" si="59"/>
      </c>
      <c r="V304" s="37">
        <f t="shared" si="60"/>
        <v>90</v>
      </c>
      <c r="W304" s="37">
        <f t="shared" si="61"/>
        <v>120.5</v>
      </c>
      <c r="X304" s="37">
        <f t="shared" si="62"/>
      </c>
      <c r="Y304" s="37">
        <f t="shared" si="63"/>
      </c>
      <c r="Z304" s="37">
        <f t="shared" si="63"/>
      </c>
    </row>
    <row r="305" spans="1:26" ht="16.5" customHeight="1">
      <c r="A305" s="58" t="s">
        <v>21</v>
      </c>
      <c r="B305" s="58">
        <v>1963</v>
      </c>
      <c r="C305" s="21" t="str">
        <f t="shared" si="53"/>
        <v>December-1963</v>
      </c>
      <c r="D305" s="23">
        <v>30.88</v>
      </c>
      <c r="E305" s="23">
        <v>49.72624798711755</v>
      </c>
      <c r="F305" s="24">
        <v>1.25</v>
      </c>
      <c r="G305" s="1">
        <f t="shared" si="52"/>
        <v>8.754438128243471</v>
      </c>
      <c r="H305" s="25">
        <f t="shared" si="54"/>
        <v>0</v>
      </c>
      <c r="I305" s="25">
        <f t="shared" si="55"/>
        <v>-0.0032383419689120396</v>
      </c>
      <c r="J305" s="26" t="b">
        <f t="shared" si="56"/>
        <v>0</v>
      </c>
      <c r="K305" s="26" t="b">
        <f t="shared" si="57"/>
        <v>0</v>
      </c>
      <c r="L305" s="23">
        <v>5.5</v>
      </c>
      <c r="M305" s="37">
        <v>47863</v>
      </c>
      <c r="O305" s="37">
        <v>3690</v>
      </c>
      <c r="P305" s="37">
        <v>5849.3</v>
      </c>
      <c r="T305" s="37">
        <f t="shared" si="58"/>
        <v>961</v>
      </c>
      <c r="U305" s="37">
        <f t="shared" si="59"/>
      </c>
      <c r="V305" s="37">
        <f t="shared" si="60"/>
        <v>99</v>
      </c>
      <c r="W305" s="37">
        <f t="shared" si="61"/>
        <v>135</v>
      </c>
      <c r="X305" s="37">
        <f t="shared" si="62"/>
      </c>
      <c r="Y305" s="37">
        <f t="shared" si="63"/>
      </c>
      <c r="Z305" s="37">
        <f t="shared" si="63"/>
      </c>
    </row>
    <row r="306" spans="1:26" ht="16.5" customHeight="1">
      <c r="A306" s="58" t="s">
        <v>20</v>
      </c>
      <c r="B306" s="58">
        <v>1964</v>
      </c>
      <c r="C306" s="21" t="str">
        <f t="shared" si="53"/>
        <v>January-1964</v>
      </c>
      <c r="D306" s="23">
        <v>30.94</v>
      </c>
      <c r="E306" s="23">
        <v>49.82286634460547</v>
      </c>
      <c r="F306" s="24">
        <v>1.25</v>
      </c>
      <c r="G306" s="1">
        <f t="shared" si="52"/>
        <v>8.737461195868079</v>
      </c>
      <c r="H306" s="25">
        <f t="shared" si="54"/>
        <v>0</v>
      </c>
      <c r="I306" s="25">
        <f t="shared" si="55"/>
        <v>-0.0019392372333549845</v>
      </c>
      <c r="J306" s="26" t="b">
        <f t="shared" si="56"/>
        <v>0</v>
      </c>
      <c r="K306" s="26" t="b">
        <f t="shared" si="57"/>
        <v>0</v>
      </c>
      <c r="L306" s="23">
        <v>5.6</v>
      </c>
      <c r="M306" s="37">
        <v>47925</v>
      </c>
      <c r="N306" s="37">
        <v>1524677</v>
      </c>
      <c r="O306" s="37">
        <v>3707</v>
      </c>
      <c r="P306" s="37">
        <v>5878.5</v>
      </c>
      <c r="T306" s="37">
        <f t="shared" si="58"/>
        <v>1013</v>
      </c>
      <c r="U306" s="37">
        <f t="shared" si="59"/>
      </c>
      <c r="V306" s="37">
        <f t="shared" si="60"/>
        <v>111</v>
      </c>
      <c r="W306" s="37">
        <f t="shared" si="61"/>
        <v>154.30000000000018</v>
      </c>
      <c r="X306" s="37">
        <f t="shared" si="62"/>
      </c>
      <c r="Y306" s="37">
        <f t="shared" si="63"/>
      </c>
      <c r="Z306" s="37">
        <f t="shared" si="63"/>
      </c>
    </row>
    <row r="307" spans="1:26" ht="16.5" customHeight="1">
      <c r="A307" s="58" t="s">
        <v>19</v>
      </c>
      <c r="B307" s="58">
        <v>1964</v>
      </c>
      <c r="C307" s="21" t="str">
        <f t="shared" si="53"/>
        <v>February-1964</v>
      </c>
      <c r="D307" s="23">
        <v>30.91</v>
      </c>
      <c r="E307" s="23">
        <v>49.77455716586151</v>
      </c>
      <c r="F307" s="24">
        <v>1.25</v>
      </c>
      <c r="G307" s="1">
        <f t="shared" si="52"/>
        <v>8.745941423492669</v>
      </c>
      <c r="H307" s="25">
        <f t="shared" si="54"/>
        <v>0</v>
      </c>
      <c r="I307" s="25">
        <f t="shared" si="55"/>
        <v>0.0009705596894209467</v>
      </c>
      <c r="J307" s="26" t="b">
        <f t="shared" si="56"/>
        <v>0</v>
      </c>
      <c r="K307" s="26" t="b">
        <f t="shared" si="57"/>
        <v>0</v>
      </c>
      <c r="L307" s="23">
        <v>5.4</v>
      </c>
      <c r="M307" s="37">
        <v>48170</v>
      </c>
      <c r="N307" s="37">
        <v>1544736</v>
      </c>
      <c r="O307" s="37">
        <v>3724</v>
      </c>
      <c r="P307" s="37">
        <v>5904.8</v>
      </c>
      <c r="T307" s="37">
        <f t="shared" si="58"/>
        <v>1171</v>
      </c>
      <c r="U307" s="37">
        <f t="shared" si="59"/>
      </c>
      <c r="V307" s="37">
        <f t="shared" si="60"/>
        <v>123</v>
      </c>
      <c r="W307" s="37">
        <f t="shared" si="61"/>
        <v>172.60000000000036</v>
      </c>
      <c r="X307" s="37">
        <f t="shared" si="62"/>
      </c>
      <c r="Y307" s="37">
        <f t="shared" si="63"/>
      </c>
      <c r="Z307" s="37">
        <f t="shared" si="63"/>
      </c>
    </row>
    <row r="308" spans="1:26" ht="16.5" customHeight="1">
      <c r="A308" s="58" t="s">
        <v>18</v>
      </c>
      <c r="B308" s="58">
        <v>1964</v>
      </c>
      <c r="C308" s="21" t="str">
        <f t="shared" si="53"/>
        <v>March-1964</v>
      </c>
      <c r="D308" s="23">
        <v>30.94</v>
      </c>
      <c r="E308" s="23">
        <v>49.82286634460547</v>
      </c>
      <c r="F308" s="24">
        <v>1.25</v>
      </c>
      <c r="G308" s="1">
        <f t="shared" si="52"/>
        <v>8.737461195868079</v>
      </c>
      <c r="H308" s="25">
        <f t="shared" si="54"/>
        <v>0</v>
      </c>
      <c r="I308" s="25">
        <f t="shared" si="55"/>
        <v>-0.0009696186166775478</v>
      </c>
      <c r="J308" s="26" t="b">
        <f t="shared" si="56"/>
        <v>0</v>
      </c>
      <c r="K308" s="26" t="b">
        <f t="shared" si="57"/>
        <v>0</v>
      </c>
      <c r="L308" s="23">
        <v>5.4</v>
      </c>
      <c r="M308" s="37">
        <v>48287</v>
      </c>
      <c r="N308" s="37">
        <v>1546584</v>
      </c>
      <c r="O308" s="37">
        <v>3750</v>
      </c>
      <c r="P308" s="37">
        <v>5955</v>
      </c>
      <c r="T308" s="37">
        <f t="shared" si="58"/>
        <v>1210</v>
      </c>
      <c r="U308" s="37">
        <f t="shared" si="59"/>
      </c>
      <c r="V308" s="37">
        <f t="shared" si="60"/>
        <v>137</v>
      </c>
      <c r="W308" s="37">
        <f t="shared" si="61"/>
        <v>203.39999999999964</v>
      </c>
      <c r="X308" s="37">
        <f t="shared" si="62"/>
      </c>
      <c r="Y308" s="37">
        <f t="shared" si="63"/>
      </c>
      <c r="Z308" s="37">
        <f t="shared" si="63"/>
      </c>
    </row>
    <row r="309" spans="1:26" ht="16.5" customHeight="1">
      <c r="A309" s="58" t="s">
        <v>17</v>
      </c>
      <c r="B309" s="58">
        <v>1964</v>
      </c>
      <c r="C309" s="21" t="str">
        <f t="shared" si="53"/>
        <v>April-1964</v>
      </c>
      <c r="D309" s="23">
        <v>30.95</v>
      </c>
      <c r="E309" s="23">
        <v>49.83896940418679</v>
      </c>
      <c r="F309" s="24">
        <v>1.25</v>
      </c>
      <c r="G309" s="1">
        <f t="shared" si="52"/>
        <v>8.734638106628704</v>
      </c>
      <c r="H309" s="25">
        <f t="shared" si="54"/>
        <v>0</v>
      </c>
      <c r="I309" s="25">
        <f t="shared" si="55"/>
        <v>-0.00032310177705963117</v>
      </c>
      <c r="J309" s="26" t="b">
        <f t="shared" si="56"/>
        <v>0</v>
      </c>
      <c r="K309" s="26" t="b">
        <f t="shared" si="57"/>
        <v>0</v>
      </c>
      <c r="L309" s="23">
        <v>5.3</v>
      </c>
      <c r="M309" s="37">
        <v>48278</v>
      </c>
      <c r="N309" s="37">
        <v>1552067</v>
      </c>
      <c r="O309" s="37">
        <v>3716</v>
      </c>
      <c r="P309" s="37">
        <v>5871.2</v>
      </c>
      <c r="T309" s="37">
        <f t="shared" si="58"/>
        <v>962</v>
      </c>
      <c r="U309" s="37">
        <f t="shared" si="59"/>
      </c>
      <c r="V309" s="37">
        <f t="shared" si="60"/>
        <v>78</v>
      </c>
      <c r="W309" s="37">
        <f t="shared" si="61"/>
        <v>88.09999999999945</v>
      </c>
      <c r="X309" s="37">
        <f t="shared" si="62"/>
      </c>
      <c r="Y309" s="37">
        <f t="shared" si="63"/>
      </c>
      <c r="Z309" s="37">
        <f t="shared" si="63"/>
      </c>
    </row>
    <row r="310" spans="1:26" ht="16.5" customHeight="1">
      <c r="A310" s="58" t="s">
        <v>16</v>
      </c>
      <c r="B310" s="58">
        <v>1964</v>
      </c>
      <c r="C310" s="21" t="str">
        <f t="shared" si="53"/>
        <v>May-1964</v>
      </c>
      <c r="D310" s="23">
        <v>30.98</v>
      </c>
      <c r="E310" s="23">
        <v>49.88727858293075</v>
      </c>
      <c r="F310" s="24">
        <v>1.25</v>
      </c>
      <c r="G310" s="1">
        <f t="shared" si="52"/>
        <v>8.726179774052886</v>
      </c>
      <c r="H310" s="25">
        <f t="shared" si="54"/>
        <v>0</v>
      </c>
      <c r="I310" s="25">
        <f t="shared" si="55"/>
        <v>-0.0009683666881858954</v>
      </c>
      <c r="J310" s="26" t="b">
        <f t="shared" si="56"/>
        <v>0</v>
      </c>
      <c r="K310" s="26" t="b">
        <f t="shared" si="57"/>
        <v>0</v>
      </c>
      <c r="L310" s="23">
        <v>5.1</v>
      </c>
      <c r="M310" s="37">
        <v>48419</v>
      </c>
      <c r="N310" s="37">
        <v>1556815</v>
      </c>
      <c r="O310" s="37">
        <v>3743</v>
      </c>
      <c r="P310" s="37">
        <v>5928.1</v>
      </c>
      <c r="T310" s="37">
        <f t="shared" si="58"/>
        <v>1091</v>
      </c>
      <c r="U310" s="37">
        <f t="shared" si="59"/>
      </c>
      <c r="V310" s="37">
        <f t="shared" si="60"/>
        <v>124</v>
      </c>
      <c r="W310" s="37">
        <f t="shared" si="61"/>
        <v>175.90000000000055</v>
      </c>
      <c r="X310" s="37">
        <f t="shared" si="62"/>
      </c>
      <c r="Y310" s="37">
        <f t="shared" si="63"/>
      </c>
      <c r="Z310" s="37">
        <f t="shared" si="63"/>
      </c>
    </row>
    <row r="311" spans="1:26" ht="16.5" customHeight="1">
      <c r="A311" s="58" t="s">
        <v>27</v>
      </c>
      <c r="B311" s="58">
        <v>1964</v>
      </c>
      <c r="C311" s="21" t="str">
        <f t="shared" si="53"/>
        <v>June-1964</v>
      </c>
      <c r="D311" s="23">
        <v>31.01</v>
      </c>
      <c r="E311" s="23">
        <v>49.93558776167472</v>
      </c>
      <c r="F311" s="24">
        <v>1.25</v>
      </c>
      <c r="G311" s="1">
        <f t="shared" si="52"/>
        <v>8.717737807164088</v>
      </c>
      <c r="H311" s="25">
        <f t="shared" si="54"/>
        <v>0</v>
      </c>
      <c r="I311" s="25">
        <f t="shared" si="55"/>
        <v>-0.000967429861335134</v>
      </c>
      <c r="J311" s="26" t="b">
        <f t="shared" si="56"/>
        <v>0</v>
      </c>
      <c r="K311" s="26" t="b">
        <f t="shared" si="57"/>
        <v>0</v>
      </c>
      <c r="L311" s="23">
        <v>5.2</v>
      </c>
      <c r="M311" s="37">
        <v>48552</v>
      </c>
      <c r="N311" s="37">
        <v>1561293</v>
      </c>
      <c r="O311" s="37">
        <v>3762</v>
      </c>
      <c r="P311" s="37">
        <v>5959.2</v>
      </c>
      <c r="T311" s="37">
        <f t="shared" si="58"/>
        <v>1196</v>
      </c>
      <c r="U311" s="37">
        <f t="shared" si="59"/>
      </c>
      <c r="V311" s="37">
        <f t="shared" si="60"/>
        <v>135</v>
      </c>
      <c r="W311" s="37">
        <f t="shared" si="61"/>
        <v>197.59999999999945</v>
      </c>
      <c r="X311" s="37">
        <f t="shared" si="62"/>
      </c>
      <c r="Y311" s="37">
        <f t="shared" si="63"/>
      </c>
      <c r="Z311" s="37">
        <f t="shared" si="63"/>
      </c>
    </row>
    <row r="312" spans="1:26" ht="16.5" customHeight="1">
      <c r="A312" s="58" t="s">
        <v>26</v>
      </c>
      <c r="B312" s="58">
        <v>1964</v>
      </c>
      <c r="C312" s="21" t="str">
        <f t="shared" si="53"/>
        <v>July-1964</v>
      </c>
      <c r="D312" s="23">
        <v>31.02</v>
      </c>
      <c r="E312" s="23">
        <v>49.95169082125604</v>
      </c>
      <c r="F312" s="24">
        <v>1.25</v>
      </c>
      <c r="G312" s="1">
        <f t="shared" si="52"/>
        <v>8.714927446813615</v>
      </c>
      <c r="H312" s="25">
        <f t="shared" si="54"/>
        <v>0</v>
      </c>
      <c r="I312" s="25">
        <f t="shared" si="55"/>
        <v>-0.00032237266279833143</v>
      </c>
      <c r="J312" s="26" t="b">
        <f t="shared" si="56"/>
        <v>0</v>
      </c>
      <c r="K312" s="26" t="b">
        <f t="shared" si="57"/>
        <v>0</v>
      </c>
      <c r="L312" s="23">
        <v>4.9</v>
      </c>
      <c r="M312" s="37">
        <v>48736</v>
      </c>
      <c r="N312" s="37">
        <v>1564024</v>
      </c>
      <c r="O312" s="37">
        <v>3779</v>
      </c>
      <c r="P312" s="37">
        <v>5986.2</v>
      </c>
      <c r="T312" s="37">
        <f t="shared" si="58"/>
        <v>1276</v>
      </c>
      <c r="U312" s="37">
        <f t="shared" si="59"/>
      </c>
      <c r="V312" s="37">
        <f t="shared" si="60"/>
        <v>147</v>
      </c>
      <c r="W312" s="37">
        <f t="shared" si="61"/>
        <v>216.89999999999964</v>
      </c>
      <c r="X312" s="37">
        <f t="shared" si="62"/>
      </c>
      <c r="Y312" s="37">
        <f t="shared" si="63"/>
      </c>
      <c r="Z312" s="37">
        <f t="shared" si="63"/>
      </c>
    </row>
    <row r="313" spans="1:26" ht="16.5" customHeight="1">
      <c r="A313" s="58" t="s">
        <v>25</v>
      </c>
      <c r="B313" s="58">
        <v>1964</v>
      </c>
      <c r="C313" s="21" t="str">
        <f t="shared" si="53"/>
        <v>August-1964</v>
      </c>
      <c r="D313" s="23">
        <v>31.05</v>
      </c>
      <c r="E313" s="23">
        <v>50</v>
      </c>
      <c r="F313" s="24">
        <v>1.25</v>
      </c>
      <c r="G313" s="1">
        <f t="shared" si="52"/>
        <v>8.70650722705824</v>
      </c>
      <c r="H313" s="25">
        <f t="shared" si="54"/>
        <v>0</v>
      </c>
      <c r="I313" s="25">
        <f t="shared" si="55"/>
        <v>-0.0009661835748790981</v>
      </c>
      <c r="J313" s="26" t="b">
        <f t="shared" si="56"/>
        <v>0</v>
      </c>
      <c r="K313" s="26" t="b">
        <f t="shared" si="57"/>
        <v>0</v>
      </c>
      <c r="L313" s="23">
        <v>5</v>
      </c>
      <c r="M313" s="37">
        <v>48887</v>
      </c>
      <c r="N313" s="37">
        <v>1569684</v>
      </c>
      <c r="O313" s="37">
        <v>3794</v>
      </c>
      <c r="P313" s="37">
        <v>6010.7</v>
      </c>
      <c r="T313" s="37">
        <f t="shared" si="58"/>
        <v>1345</v>
      </c>
      <c r="U313" s="37">
        <f t="shared" si="59"/>
      </c>
      <c r="V313" s="37">
        <f t="shared" si="60"/>
        <v>149</v>
      </c>
      <c r="W313" s="37">
        <f t="shared" si="61"/>
        <v>222.30000000000018</v>
      </c>
      <c r="X313" s="37">
        <f t="shared" si="62"/>
      </c>
      <c r="Y313" s="37">
        <f t="shared" si="63"/>
      </c>
      <c r="Z313" s="37">
        <f t="shared" si="63"/>
      </c>
    </row>
    <row r="314" spans="1:26" ht="16.5" customHeight="1">
      <c r="A314" s="58" t="s">
        <v>24</v>
      </c>
      <c r="B314" s="58">
        <v>1964</v>
      </c>
      <c r="C314" s="21" t="str">
        <f t="shared" si="53"/>
        <v>September-1964</v>
      </c>
      <c r="D314" s="23">
        <v>31.08</v>
      </c>
      <c r="E314" s="23">
        <v>50.04830917874396</v>
      </c>
      <c r="F314" s="24">
        <v>1.25</v>
      </c>
      <c r="G314" s="1">
        <f t="shared" si="52"/>
        <v>8.698103262553358</v>
      </c>
      <c r="H314" s="25">
        <f t="shared" si="54"/>
        <v>0</v>
      </c>
      <c r="I314" s="25">
        <f t="shared" si="55"/>
        <v>-0.0009652509652510188</v>
      </c>
      <c r="J314" s="26" t="b">
        <f t="shared" si="56"/>
        <v>0</v>
      </c>
      <c r="K314" s="26" t="b">
        <f t="shared" si="57"/>
        <v>1</v>
      </c>
      <c r="L314" s="23">
        <v>5.1</v>
      </c>
      <c r="M314" s="37">
        <v>49117</v>
      </c>
      <c r="N314" s="37">
        <v>1579501</v>
      </c>
      <c r="O314" s="37">
        <v>3803</v>
      </c>
      <c r="P314" s="37">
        <v>6022.1</v>
      </c>
      <c r="T314" s="37">
        <f t="shared" si="58"/>
        <v>1457</v>
      </c>
      <c r="U314" s="37">
        <f t="shared" si="59"/>
      </c>
      <c r="V314" s="37">
        <f t="shared" si="60"/>
        <v>146</v>
      </c>
      <c r="W314" s="37">
        <f t="shared" si="61"/>
        <v>217.60000000000036</v>
      </c>
      <c r="X314" s="37">
        <f t="shared" si="62"/>
      </c>
      <c r="Y314" s="37">
        <f t="shared" si="63"/>
      </c>
      <c r="Z314" s="37">
        <f t="shared" si="63"/>
      </c>
    </row>
    <row r="315" spans="1:26" ht="16.5" customHeight="1">
      <c r="A315" s="58" t="s">
        <v>23</v>
      </c>
      <c r="B315" s="58">
        <v>1964</v>
      </c>
      <c r="C315" s="21" t="str">
        <f t="shared" si="53"/>
        <v>October-1964</v>
      </c>
      <c r="D315" s="23">
        <v>31.12</v>
      </c>
      <c r="E315" s="23">
        <v>50.11272141706925</v>
      </c>
      <c r="F315" s="24">
        <v>1.25</v>
      </c>
      <c r="G315" s="1">
        <f t="shared" si="52"/>
        <v>8.68692318123902</v>
      </c>
      <c r="H315" s="25">
        <f t="shared" si="54"/>
        <v>0</v>
      </c>
      <c r="I315" s="25">
        <f t="shared" si="55"/>
        <v>-0.0012853470437019787</v>
      </c>
      <c r="J315" s="26" t="b">
        <f t="shared" si="56"/>
        <v>0</v>
      </c>
      <c r="K315" s="26" t="b">
        <f t="shared" si="57"/>
        <v>0</v>
      </c>
      <c r="L315" s="23">
        <v>5.1</v>
      </c>
      <c r="M315" s="37">
        <v>48949</v>
      </c>
      <c r="N315" s="37">
        <v>1571878</v>
      </c>
      <c r="O315" s="37">
        <v>3816</v>
      </c>
      <c r="P315" s="37">
        <v>6044</v>
      </c>
      <c r="T315" s="37">
        <f t="shared" si="58"/>
        <v>1144</v>
      </c>
      <c r="U315" s="37">
        <f t="shared" si="59"/>
      </c>
      <c r="V315" s="37">
        <f t="shared" si="60"/>
        <v>145</v>
      </c>
      <c r="W315" s="37">
        <f t="shared" si="61"/>
        <v>221.39999999999964</v>
      </c>
      <c r="X315" s="37">
        <f t="shared" si="62"/>
      </c>
      <c r="Y315" s="37">
        <f t="shared" si="63"/>
      </c>
      <c r="Z315" s="37">
        <f t="shared" si="63"/>
      </c>
    </row>
    <row r="316" spans="1:26" ht="16.5" customHeight="1">
      <c r="A316" s="58" t="s">
        <v>22</v>
      </c>
      <c r="B316" s="58">
        <v>1964</v>
      </c>
      <c r="C316" s="21" t="str">
        <f t="shared" si="53"/>
        <v>November-1964</v>
      </c>
      <c r="D316" s="23">
        <v>31.21</v>
      </c>
      <c r="E316" s="23">
        <v>50.25764895330114</v>
      </c>
      <c r="F316" s="24">
        <v>1.25</v>
      </c>
      <c r="G316" s="1">
        <f t="shared" si="52"/>
        <v>8.661872777960856</v>
      </c>
      <c r="H316" s="25">
        <f t="shared" si="54"/>
        <v>0</v>
      </c>
      <c r="I316" s="25">
        <f t="shared" si="55"/>
        <v>-0.002883691124639598</v>
      </c>
      <c r="J316" s="26" t="b">
        <f t="shared" si="56"/>
        <v>0</v>
      </c>
      <c r="K316" s="26" t="b">
        <f t="shared" si="57"/>
        <v>0</v>
      </c>
      <c r="L316" s="23">
        <v>4.8</v>
      </c>
      <c r="M316" s="37">
        <v>49338</v>
      </c>
      <c r="N316" s="37">
        <v>1588660</v>
      </c>
      <c r="O316" s="37">
        <v>3829</v>
      </c>
      <c r="P316" s="37">
        <v>6064.1</v>
      </c>
      <c r="T316" s="37">
        <f t="shared" si="58"/>
        <v>1567</v>
      </c>
      <c r="U316" s="37">
        <f t="shared" si="59"/>
      </c>
      <c r="V316" s="37">
        <f t="shared" si="60"/>
        <v>151</v>
      </c>
      <c r="W316" s="37">
        <f t="shared" si="61"/>
        <v>231.40000000000055</v>
      </c>
      <c r="X316" s="37">
        <f t="shared" si="62"/>
      </c>
      <c r="Y316" s="37">
        <f t="shared" si="63"/>
      </c>
      <c r="Z316" s="37">
        <f t="shared" si="63"/>
      </c>
    </row>
    <row r="317" spans="1:26" ht="16.5" customHeight="1">
      <c r="A317" s="58" t="s">
        <v>21</v>
      </c>
      <c r="B317" s="58">
        <v>1964</v>
      </c>
      <c r="C317" s="21" t="str">
        <f t="shared" si="53"/>
        <v>December-1964</v>
      </c>
      <c r="D317" s="23">
        <v>31.25</v>
      </c>
      <c r="E317" s="23">
        <v>50.32206119162641</v>
      </c>
      <c r="F317" s="24">
        <v>1.25</v>
      </c>
      <c r="G317" s="1">
        <f t="shared" si="52"/>
        <v>8.650785580805067</v>
      </c>
      <c r="H317" s="25">
        <f t="shared" si="54"/>
        <v>0</v>
      </c>
      <c r="I317" s="25">
        <f t="shared" si="55"/>
        <v>-0.0012799999999998368</v>
      </c>
      <c r="J317" s="26" t="b">
        <f t="shared" si="56"/>
        <v>0</v>
      </c>
      <c r="K317" s="26" t="b">
        <f t="shared" si="57"/>
        <v>0</v>
      </c>
      <c r="L317" s="23">
        <v>5</v>
      </c>
      <c r="M317" s="37">
        <v>49524</v>
      </c>
      <c r="N317" s="37">
        <v>1598581</v>
      </c>
      <c r="O317" s="37">
        <v>3845</v>
      </c>
      <c r="P317" s="37">
        <v>6093</v>
      </c>
      <c r="T317" s="37">
        <f t="shared" si="58"/>
        <v>1661</v>
      </c>
      <c r="U317" s="37">
        <f t="shared" si="59"/>
      </c>
      <c r="V317" s="37">
        <f t="shared" si="60"/>
        <v>155</v>
      </c>
      <c r="W317" s="37">
        <f t="shared" si="61"/>
        <v>243.69999999999982</v>
      </c>
      <c r="X317" s="37">
        <f t="shared" si="62"/>
      </c>
      <c r="Y317" s="37">
        <f t="shared" si="63"/>
      </c>
      <c r="Z317" s="37">
        <f t="shared" si="63"/>
      </c>
    </row>
    <row r="318" spans="1:26" ht="16.5" customHeight="1">
      <c r="A318" s="58" t="s">
        <v>20</v>
      </c>
      <c r="B318" s="58">
        <v>1965</v>
      </c>
      <c r="C318" s="21" t="str">
        <f t="shared" si="53"/>
        <v>January-1965</v>
      </c>
      <c r="D318" s="23">
        <v>31.28</v>
      </c>
      <c r="E318" s="23">
        <v>50.37037037037037</v>
      </c>
      <c r="F318" s="24">
        <v>1.25</v>
      </c>
      <c r="G318" s="1">
        <f t="shared" si="52"/>
        <v>8.642488791565166</v>
      </c>
      <c r="H318" s="25">
        <f t="shared" si="54"/>
        <v>0</v>
      </c>
      <c r="I318" s="25">
        <f t="shared" si="55"/>
        <v>-0.0009590792838873874</v>
      </c>
      <c r="J318" s="26" t="b">
        <f t="shared" si="56"/>
        <v>0</v>
      </c>
      <c r="K318" s="26" t="b">
        <f t="shared" si="57"/>
        <v>0</v>
      </c>
      <c r="L318" s="23">
        <v>4.9</v>
      </c>
      <c r="M318" s="37">
        <v>49646</v>
      </c>
      <c r="N318" s="37">
        <v>1604231</v>
      </c>
      <c r="O318" s="37">
        <v>3863</v>
      </c>
      <c r="P318" s="37">
        <v>6122.5</v>
      </c>
      <c r="T318" s="37">
        <f t="shared" si="58"/>
        <v>1721</v>
      </c>
      <c r="U318" s="37">
        <f t="shared" si="59"/>
        <v>79554</v>
      </c>
      <c r="V318" s="37">
        <f t="shared" si="60"/>
        <v>156</v>
      </c>
      <c r="W318" s="37">
        <f t="shared" si="61"/>
        <v>244</v>
      </c>
      <c r="X318" s="37">
        <f t="shared" si="62"/>
      </c>
      <c r="Y318" s="37">
        <f t="shared" si="63"/>
      </c>
      <c r="Z318" s="37">
        <f t="shared" si="63"/>
      </c>
    </row>
    <row r="319" spans="1:26" ht="16.5" customHeight="1">
      <c r="A319" s="58" t="s">
        <v>19</v>
      </c>
      <c r="B319" s="58">
        <v>1965</v>
      </c>
      <c r="C319" s="21" t="str">
        <f t="shared" si="53"/>
        <v>February-1965</v>
      </c>
      <c r="D319" s="23">
        <v>31.28</v>
      </c>
      <c r="E319" s="23">
        <v>50.37037037037037</v>
      </c>
      <c r="F319" s="24">
        <v>1.25</v>
      </c>
      <c r="G319" s="1">
        <f t="shared" si="52"/>
        <v>8.642488791565166</v>
      </c>
      <c r="H319" s="25">
        <f t="shared" si="54"/>
        <v>0</v>
      </c>
      <c r="I319" s="25">
        <f t="shared" si="55"/>
        <v>0</v>
      </c>
      <c r="J319" s="26" t="b">
        <f t="shared" si="56"/>
        <v>0</v>
      </c>
      <c r="K319" s="26" t="b">
        <f t="shared" si="57"/>
        <v>0</v>
      </c>
      <c r="L319" s="23">
        <v>5.1</v>
      </c>
      <c r="M319" s="37">
        <v>49826</v>
      </c>
      <c r="N319" s="37">
        <v>1609262</v>
      </c>
      <c r="O319" s="37">
        <v>3882</v>
      </c>
      <c r="P319" s="37">
        <v>6152.4</v>
      </c>
      <c r="T319" s="37">
        <f t="shared" si="58"/>
        <v>1656</v>
      </c>
      <c r="U319" s="37">
        <f t="shared" si="59"/>
        <v>64526</v>
      </c>
      <c r="V319" s="37">
        <f t="shared" si="60"/>
        <v>158</v>
      </c>
      <c r="W319" s="37">
        <f t="shared" si="61"/>
        <v>247.59999999999945</v>
      </c>
      <c r="X319" s="37">
        <f t="shared" si="62"/>
      </c>
      <c r="Y319" s="37">
        <f t="shared" si="63"/>
      </c>
      <c r="Z319" s="37">
        <f t="shared" si="63"/>
      </c>
    </row>
    <row r="320" spans="1:26" ht="16.5" customHeight="1">
      <c r="A320" s="58" t="s">
        <v>18</v>
      </c>
      <c r="B320" s="58">
        <v>1965</v>
      </c>
      <c r="C320" s="21" t="str">
        <f t="shared" si="53"/>
        <v>March-1965</v>
      </c>
      <c r="D320" s="23">
        <v>31.31</v>
      </c>
      <c r="E320" s="23">
        <v>50.41867954911433</v>
      </c>
      <c r="F320" s="24">
        <v>1.25</v>
      </c>
      <c r="G320" s="1">
        <f t="shared" si="52"/>
        <v>8.634207901633932</v>
      </c>
      <c r="H320" s="25">
        <f t="shared" si="54"/>
        <v>0</v>
      </c>
      <c r="I320" s="25">
        <f t="shared" si="55"/>
        <v>-0.0009581603321621168</v>
      </c>
      <c r="J320" s="26" t="b">
        <f t="shared" si="56"/>
        <v>0</v>
      </c>
      <c r="K320" s="26" t="b">
        <f t="shared" si="57"/>
        <v>0</v>
      </c>
      <c r="L320" s="23">
        <v>4.7</v>
      </c>
      <c r="M320" s="37">
        <v>49993</v>
      </c>
      <c r="N320" s="37">
        <v>1612784</v>
      </c>
      <c r="O320" s="37">
        <v>3887</v>
      </c>
      <c r="P320" s="37">
        <v>6163.3</v>
      </c>
      <c r="T320" s="37">
        <f t="shared" si="58"/>
        <v>1706</v>
      </c>
      <c r="U320" s="37">
        <f t="shared" si="59"/>
        <v>66200</v>
      </c>
      <c r="V320" s="37">
        <f t="shared" si="60"/>
        <v>137</v>
      </c>
      <c r="W320" s="37">
        <f t="shared" si="61"/>
        <v>208.30000000000018</v>
      </c>
      <c r="X320" s="37">
        <f t="shared" si="62"/>
      </c>
      <c r="Y320" s="37">
        <f t="shared" si="63"/>
      </c>
      <c r="Z320" s="37">
        <f t="shared" si="63"/>
      </c>
    </row>
    <row r="321" spans="1:26" ht="16.5" customHeight="1">
      <c r="A321" s="58" t="s">
        <v>17</v>
      </c>
      <c r="B321" s="58">
        <v>1965</v>
      </c>
      <c r="C321" s="21" t="str">
        <f t="shared" si="53"/>
        <v>April-1965</v>
      </c>
      <c r="D321" s="23">
        <v>31.38</v>
      </c>
      <c r="E321" s="23">
        <v>50.53140096618358</v>
      </c>
      <c r="F321" s="24">
        <v>1.25</v>
      </c>
      <c r="G321" s="1">
        <f t="shared" si="52"/>
        <v>8.614947399622636</v>
      </c>
      <c r="H321" s="25">
        <f t="shared" si="54"/>
        <v>0</v>
      </c>
      <c r="I321" s="25">
        <f t="shared" si="55"/>
        <v>-0.0022307202039518748</v>
      </c>
      <c r="J321" s="26" t="b">
        <f t="shared" si="56"/>
        <v>0</v>
      </c>
      <c r="K321" s="26" t="b">
        <f t="shared" si="57"/>
        <v>0</v>
      </c>
      <c r="L321" s="23">
        <v>4.8</v>
      </c>
      <c r="M321" s="37">
        <v>50208</v>
      </c>
      <c r="N321" s="37">
        <v>1620950</v>
      </c>
      <c r="O321" s="37">
        <v>3925</v>
      </c>
      <c r="P321" s="37">
        <v>6215.4</v>
      </c>
      <c r="T321" s="37">
        <f t="shared" si="58"/>
        <v>1930</v>
      </c>
      <c r="U321" s="37">
        <f t="shared" si="59"/>
        <v>68883</v>
      </c>
      <c r="V321" s="37">
        <f t="shared" si="60"/>
        <v>209</v>
      </c>
      <c r="W321" s="37">
        <f t="shared" si="61"/>
        <v>344.1999999999998</v>
      </c>
      <c r="X321" s="37">
        <f t="shared" si="62"/>
      </c>
      <c r="Y321" s="37">
        <f t="shared" si="63"/>
      </c>
      <c r="Z321" s="37">
        <f t="shared" si="63"/>
      </c>
    </row>
    <row r="322" spans="1:26" ht="16.5" customHeight="1">
      <c r="A322" s="58" t="s">
        <v>16</v>
      </c>
      <c r="B322" s="58">
        <v>1965</v>
      </c>
      <c r="C322" s="21" t="str">
        <f t="shared" si="53"/>
        <v>May-1965</v>
      </c>
      <c r="D322" s="23">
        <v>31.48</v>
      </c>
      <c r="E322" s="23">
        <v>50.69243156199678</v>
      </c>
      <c r="F322" s="24">
        <v>1.25</v>
      </c>
      <c r="G322" s="1">
        <f t="shared" si="52"/>
        <v>8.587580984757256</v>
      </c>
      <c r="H322" s="25">
        <f t="shared" si="54"/>
        <v>0</v>
      </c>
      <c r="I322" s="25">
        <f t="shared" si="55"/>
        <v>-0.0031766200762385344</v>
      </c>
      <c r="J322" s="26" t="b">
        <f t="shared" si="56"/>
        <v>0</v>
      </c>
      <c r="K322" s="26" t="b">
        <f t="shared" si="57"/>
        <v>0</v>
      </c>
      <c r="L322" s="23">
        <v>4.6</v>
      </c>
      <c r="M322" s="37">
        <v>50398</v>
      </c>
      <c r="N322" s="37">
        <v>1631307</v>
      </c>
      <c r="O322" s="37">
        <v>3934</v>
      </c>
      <c r="P322" s="37">
        <v>6237.9</v>
      </c>
      <c r="T322" s="37">
        <f t="shared" si="58"/>
        <v>1979</v>
      </c>
      <c r="U322" s="37">
        <f t="shared" si="59"/>
        <v>74492</v>
      </c>
      <c r="V322" s="37">
        <f t="shared" si="60"/>
        <v>191</v>
      </c>
      <c r="W322" s="37">
        <f t="shared" si="61"/>
        <v>309.7999999999993</v>
      </c>
      <c r="X322" s="37">
        <f t="shared" si="62"/>
      </c>
      <c r="Y322" s="37">
        <f t="shared" si="63"/>
      </c>
      <c r="Z322" s="37">
        <f t="shared" si="63"/>
      </c>
    </row>
    <row r="323" spans="1:26" ht="16.5" customHeight="1">
      <c r="A323" s="58" t="s">
        <v>27</v>
      </c>
      <c r="B323" s="58">
        <v>1965</v>
      </c>
      <c r="C323" s="21" t="str">
        <f t="shared" si="53"/>
        <v>June-1965</v>
      </c>
      <c r="D323" s="23">
        <v>31.61</v>
      </c>
      <c r="E323" s="23">
        <v>50.90177133655395</v>
      </c>
      <c r="F323" s="24">
        <v>1.25</v>
      </c>
      <c r="G323" s="1">
        <f aca="true" t="shared" si="64" ref="G323:G386">F323/(E323/$E$922)</f>
        <v>8.552263505224877</v>
      </c>
      <c r="H323" s="25">
        <f t="shared" si="54"/>
        <v>0</v>
      </c>
      <c r="I323" s="25">
        <f t="shared" si="55"/>
        <v>-0.004112622587788883</v>
      </c>
      <c r="J323" s="26" t="b">
        <f t="shared" si="56"/>
        <v>0</v>
      </c>
      <c r="K323" s="26" t="b">
        <f t="shared" si="57"/>
        <v>0</v>
      </c>
      <c r="L323" s="23">
        <v>4.6</v>
      </c>
      <c r="M323" s="37">
        <v>50562</v>
      </c>
      <c r="N323" s="37">
        <v>1628264</v>
      </c>
      <c r="O323" s="37">
        <v>3946</v>
      </c>
      <c r="P323" s="37">
        <v>6257.6</v>
      </c>
      <c r="T323" s="37">
        <f t="shared" si="58"/>
        <v>2010</v>
      </c>
      <c r="U323" s="37">
        <f t="shared" si="59"/>
        <v>66971</v>
      </c>
      <c r="V323" s="37">
        <f t="shared" si="60"/>
        <v>184</v>
      </c>
      <c r="W323" s="37">
        <f t="shared" si="61"/>
        <v>298.40000000000055</v>
      </c>
      <c r="X323" s="37">
        <f t="shared" si="62"/>
      </c>
      <c r="Y323" s="37">
        <f t="shared" si="63"/>
      </c>
      <c r="Z323" s="37">
        <f t="shared" si="63"/>
      </c>
    </row>
    <row r="324" spans="1:26" ht="16.5" customHeight="1">
      <c r="A324" s="58" t="s">
        <v>26</v>
      </c>
      <c r="B324" s="58">
        <v>1965</v>
      </c>
      <c r="C324" s="21" t="str">
        <f aca="true" t="shared" si="65" ref="C324:C387">CONCATENATE(A324,"-",B324)</f>
        <v>July-1965</v>
      </c>
      <c r="D324" s="23">
        <v>31.58</v>
      </c>
      <c r="E324" s="23">
        <v>50.85346215780999</v>
      </c>
      <c r="F324" s="24">
        <v>1.25</v>
      </c>
      <c r="G324" s="1">
        <f t="shared" si="64"/>
        <v>8.56038788474219</v>
      </c>
      <c r="H324" s="25">
        <f aca="true" t="shared" si="66" ref="H324:H387">F324/F323-1</f>
        <v>0</v>
      </c>
      <c r="I324" s="25">
        <f aca="true" t="shared" si="67" ref="I324:I387">G324/G323-1</f>
        <v>0.0009499683343887622</v>
      </c>
      <c r="J324" s="26" t="b">
        <f aca="true" t="shared" si="68" ref="J324:J387">IF(H324&gt;0,TRUE,FALSE)</f>
        <v>0</v>
      </c>
      <c r="K324" s="26" t="b">
        <f t="shared" si="57"/>
        <v>0</v>
      </c>
      <c r="L324" s="23">
        <v>4.4</v>
      </c>
      <c r="M324" s="37">
        <v>50762</v>
      </c>
      <c r="N324" s="37">
        <v>1635250</v>
      </c>
      <c r="O324" s="37">
        <v>3960</v>
      </c>
      <c r="P324" s="37">
        <v>6277.4</v>
      </c>
      <c r="T324" s="37">
        <f t="shared" si="58"/>
        <v>2026</v>
      </c>
      <c r="U324" s="37">
        <f t="shared" si="59"/>
        <v>71226</v>
      </c>
      <c r="V324" s="37">
        <f t="shared" si="60"/>
        <v>181</v>
      </c>
      <c r="W324" s="37">
        <f t="shared" si="61"/>
        <v>291.1999999999998</v>
      </c>
      <c r="X324" s="37">
        <f t="shared" si="62"/>
      </c>
      <c r="Y324" s="37">
        <f t="shared" si="63"/>
      </c>
      <c r="Z324" s="37">
        <f t="shared" si="63"/>
      </c>
    </row>
    <row r="325" spans="1:26" ht="16.5" customHeight="1">
      <c r="A325" s="58" t="s">
        <v>25</v>
      </c>
      <c r="B325" s="58">
        <v>1965</v>
      </c>
      <c r="C325" s="21" t="str">
        <f t="shared" si="65"/>
        <v>August-1965</v>
      </c>
      <c r="D325" s="23">
        <v>31.55</v>
      </c>
      <c r="E325" s="23">
        <v>50.80515297906603</v>
      </c>
      <c r="F325" s="24">
        <v>1.25</v>
      </c>
      <c r="G325" s="1">
        <f t="shared" si="64"/>
        <v>8.568527714743528</v>
      </c>
      <c r="H325" s="25">
        <f t="shared" si="66"/>
        <v>0</v>
      </c>
      <c r="I325" s="25">
        <f t="shared" si="67"/>
        <v>0.0009508716323294308</v>
      </c>
      <c r="J325" s="26" t="b">
        <f t="shared" si="68"/>
        <v>0</v>
      </c>
      <c r="K325" s="26" t="b">
        <f t="shared" si="57"/>
        <v>0</v>
      </c>
      <c r="L325" s="23">
        <v>4.4</v>
      </c>
      <c r="M325" s="37">
        <v>50957</v>
      </c>
      <c r="N325" s="37">
        <v>1637675</v>
      </c>
      <c r="O325" s="37">
        <v>3969</v>
      </c>
      <c r="P325" s="37">
        <v>6290.5</v>
      </c>
      <c r="T325" s="37">
        <f t="shared" si="58"/>
        <v>2070</v>
      </c>
      <c r="U325" s="37">
        <f t="shared" si="59"/>
        <v>67991</v>
      </c>
      <c r="V325" s="37">
        <f t="shared" si="60"/>
        <v>175</v>
      </c>
      <c r="W325" s="37">
        <f t="shared" si="61"/>
        <v>279.8000000000002</v>
      </c>
      <c r="X325" s="37">
        <f t="shared" si="62"/>
      </c>
      <c r="Y325" s="37">
        <f t="shared" si="63"/>
      </c>
      <c r="Z325" s="37">
        <f t="shared" si="63"/>
      </c>
    </row>
    <row r="326" spans="1:26" ht="16.5" customHeight="1">
      <c r="A326" s="58" t="s">
        <v>24</v>
      </c>
      <c r="B326" s="58">
        <v>1965</v>
      </c>
      <c r="C326" s="21" t="str">
        <f t="shared" si="65"/>
        <v>September-1965</v>
      </c>
      <c r="D326" s="23">
        <v>31.62</v>
      </c>
      <c r="E326" s="23">
        <v>50.91787439613527</v>
      </c>
      <c r="F326" s="24">
        <v>1.25</v>
      </c>
      <c r="G326" s="1">
        <f t="shared" si="64"/>
        <v>8.549558804559087</v>
      </c>
      <c r="H326" s="25">
        <f t="shared" si="66"/>
        <v>0</v>
      </c>
      <c r="I326" s="25">
        <f t="shared" si="67"/>
        <v>-0.0022137887413028468</v>
      </c>
      <c r="J326" s="26" t="b">
        <f t="shared" si="68"/>
        <v>0</v>
      </c>
      <c r="K326" s="26" t="b">
        <f t="shared" si="57"/>
        <v>0</v>
      </c>
      <c r="L326" s="23">
        <v>4.3</v>
      </c>
      <c r="M326" s="37">
        <v>51152</v>
      </c>
      <c r="N326" s="37">
        <v>1649224</v>
      </c>
      <c r="O326" s="37">
        <v>3985</v>
      </c>
      <c r="P326" s="37">
        <v>6315.4</v>
      </c>
      <c r="T326" s="37">
        <f t="shared" si="58"/>
        <v>2035</v>
      </c>
      <c r="U326" s="37">
        <f t="shared" si="59"/>
        <v>69723</v>
      </c>
      <c r="V326" s="37">
        <f t="shared" si="60"/>
        <v>182</v>
      </c>
      <c r="W326" s="37">
        <f t="shared" si="61"/>
        <v>293.2999999999993</v>
      </c>
      <c r="X326" s="37">
        <f t="shared" si="62"/>
      </c>
      <c r="Y326" s="37">
        <f t="shared" si="63"/>
      </c>
      <c r="Z326" s="37">
        <f t="shared" si="63"/>
      </c>
    </row>
    <row r="327" spans="1:26" ht="16.5" customHeight="1">
      <c r="A327" s="58" t="s">
        <v>23</v>
      </c>
      <c r="B327" s="58">
        <v>1965</v>
      </c>
      <c r="C327" s="21" t="str">
        <f t="shared" si="65"/>
        <v>October-1965</v>
      </c>
      <c r="D327" s="23">
        <v>31.65</v>
      </c>
      <c r="E327" s="23">
        <v>50.96618357487923</v>
      </c>
      <c r="F327" s="24">
        <v>1.25</v>
      </c>
      <c r="G327" s="1">
        <f t="shared" si="64"/>
        <v>8.541454957350975</v>
      </c>
      <c r="H327" s="25">
        <f t="shared" si="66"/>
        <v>0</v>
      </c>
      <c r="I327" s="25">
        <f t="shared" si="67"/>
        <v>-0.0009478672985780978</v>
      </c>
      <c r="J327" s="26" t="b">
        <f t="shared" si="68"/>
        <v>0</v>
      </c>
      <c r="K327" s="26" t="b">
        <f t="shared" si="57"/>
        <v>0</v>
      </c>
      <c r="L327" s="23">
        <v>4.2</v>
      </c>
      <c r="M327" s="37">
        <v>51340</v>
      </c>
      <c r="N327" s="37">
        <v>1650534</v>
      </c>
      <c r="O327" s="37">
        <v>3998</v>
      </c>
      <c r="P327" s="37">
        <v>6337.3</v>
      </c>
      <c r="T327" s="37">
        <f t="shared" si="58"/>
        <v>2391</v>
      </c>
      <c r="U327" s="37">
        <f t="shared" si="59"/>
        <v>78656</v>
      </c>
      <c r="V327" s="37">
        <f t="shared" si="60"/>
        <v>182</v>
      </c>
      <c r="W327" s="37">
        <f t="shared" si="61"/>
        <v>293.3000000000002</v>
      </c>
      <c r="X327" s="37">
        <f t="shared" si="62"/>
      </c>
      <c r="Y327" s="37">
        <f t="shared" si="63"/>
      </c>
      <c r="Z327" s="37">
        <f t="shared" si="63"/>
      </c>
    </row>
    <row r="328" spans="1:26" ht="16.5" customHeight="1">
      <c r="A328" s="58" t="s">
        <v>22</v>
      </c>
      <c r="B328" s="58">
        <v>1965</v>
      </c>
      <c r="C328" s="21" t="str">
        <f t="shared" si="65"/>
        <v>November-1965</v>
      </c>
      <c r="D328" s="23">
        <v>31.75</v>
      </c>
      <c r="E328" s="23">
        <v>51.12721417069244</v>
      </c>
      <c r="F328" s="24">
        <v>1.25</v>
      </c>
      <c r="G328" s="1">
        <f t="shared" si="64"/>
        <v>8.514552737012862</v>
      </c>
      <c r="H328" s="25">
        <f t="shared" si="66"/>
        <v>0</v>
      </c>
      <c r="I328" s="25">
        <f t="shared" si="67"/>
        <v>-0.0031496062992126816</v>
      </c>
      <c r="J328" s="26" t="b">
        <f t="shared" si="68"/>
        <v>0</v>
      </c>
      <c r="K328" s="26" t="b">
        <f t="shared" si="57"/>
        <v>0</v>
      </c>
      <c r="L328" s="23">
        <v>4.1</v>
      </c>
      <c r="M328" s="37">
        <v>51561</v>
      </c>
      <c r="N328" s="37">
        <v>1661537</v>
      </c>
      <c r="O328" s="37">
        <v>4015</v>
      </c>
      <c r="P328" s="37">
        <v>6362.1</v>
      </c>
      <c r="T328" s="37">
        <f t="shared" si="58"/>
        <v>2223</v>
      </c>
      <c r="U328" s="37">
        <f t="shared" si="59"/>
        <v>72877</v>
      </c>
      <c r="V328" s="37">
        <f t="shared" si="60"/>
        <v>186</v>
      </c>
      <c r="W328" s="37">
        <f t="shared" si="61"/>
        <v>298</v>
      </c>
      <c r="X328" s="37">
        <f t="shared" si="62"/>
      </c>
      <c r="Y328" s="37">
        <f t="shared" si="63"/>
      </c>
      <c r="Z328" s="37">
        <f t="shared" si="63"/>
      </c>
    </row>
    <row r="329" spans="1:26" ht="16.5" customHeight="1">
      <c r="A329" s="58" t="s">
        <v>21</v>
      </c>
      <c r="B329" s="58">
        <v>1965</v>
      </c>
      <c r="C329" s="21" t="str">
        <f t="shared" si="65"/>
        <v>December-1965</v>
      </c>
      <c r="D329" s="23">
        <v>31.85</v>
      </c>
      <c r="E329" s="23">
        <v>51.28824476650565</v>
      </c>
      <c r="F329" s="24">
        <v>1.25</v>
      </c>
      <c r="G329" s="1">
        <f t="shared" si="64"/>
        <v>8.487819447414703</v>
      </c>
      <c r="H329" s="25">
        <f t="shared" si="66"/>
        <v>0</v>
      </c>
      <c r="I329" s="25">
        <f t="shared" si="67"/>
        <v>-0.0031397174254319538</v>
      </c>
      <c r="J329" s="26" t="b">
        <f t="shared" si="68"/>
        <v>0</v>
      </c>
      <c r="K329" s="26" t="b">
        <f t="shared" si="57"/>
        <v>0</v>
      </c>
      <c r="L329" s="23">
        <v>4</v>
      </c>
      <c r="M329" s="37">
        <v>51822</v>
      </c>
      <c r="N329" s="37">
        <v>1670222</v>
      </c>
      <c r="O329" s="37">
        <v>4038</v>
      </c>
      <c r="P329" s="37">
        <v>6405.3</v>
      </c>
      <c r="T329" s="37">
        <f t="shared" si="58"/>
        <v>2298</v>
      </c>
      <c r="U329" s="37">
        <f t="shared" si="59"/>
        <v>71641</v>
      </c>
      <c r="V329" s="37">
        <f t="shared" si="60"/>
        <v>193</v>
      </c>
      <c r="W329" s="37">
        <f t="shared" si="61"/>
        <v>312.3000000000002</v>
      </c>
      <c r="X329" s="37">
        <f t="shared" si="62"/>
      </c>
      <c r="Y329" s="37">
        <f t="shared" si="63"/>
      </c>
      <c r="Z329" s="37">
        <f t="shared" si="63"/>
      </c>
    </row>
    <row r="330" spans="1:26" ht="16.5" customHeight="1">
      <c r="A330" s="58" t="s">
        <v>20</v>
      </c>
      <c r="B330" s="58">
        <v>1966</v>
      </c>
      <c r="C330" s="21" t="str">
        <f t="shared" si="65"/>
        <v>January-1966</v>
      </c>
      <c r="D330" s="23">
        <v>31.88</v>
      </c>
      <c r="E330" s="23">
        <v>51.33655394524961</v>
      </c>
      <c r="F330" s="24">
        <v>1.25</v>
      </c>
      <c r="G330" s="1">
        <f t="shared" si="64"/>
        <v>8.47983216437134</v>
      </c>
      <c r="H330" s="25">
        <f t="shared" si="66"/>
        <v>0</v>
      </c>
      <c r="I330" s="25">
        <f t="shared" si="67"/>
        <v>-0.0009410288582182291</v>
      </c>
      <c r="J330" s="26" t="b">
        <f t="shared" si="68"/>
        <v>0</v>
      </c>
      <c r="K330" s="26" t="b">
        <f t="shared" si="57"/>
        <v>0</v>
      </c>
      <c r="L330" s="23">
        <v>4</v>
      </c>
      <c r="M330" s="37">
        <v>51987</v>
      </c>
      <c r="N330" s="37">
        <v>1675279</v>
      </c>
      <c r="O330" s="37">
        <v>4049</v>
      </c>
      <c r="P330" s="37">
        <v>6416.4</v>
      </c>
      <c r="T330" s="37">
        <f t="shared" si="58"/>
        <v>2341</v>
      </c>
      <c r="U330" s="37">
        <f t="shared" si="59"/>
        <v>71048</v>
      </c>
      <c r="V330" s="37">
        <f t="shared" si="60"/>
        <v>186</v>
      </c>
      <c r="W330" s="37">
        <f t="shared" si="61"/>
        <v>293.89999999999964</v>
      </c>
      <c r="X330" s="37">
        <f t="shared" si="62"/>
      </c>
      <c r="Y330" s="37">
        <f t="shared" si="63"/>
      </c>
      <c r="Z330" s="37">
        <f t="shared" si="63"/>
      </c>
    </row>
    <row r="331" spans="1:26" ht="16.5" customHeight="1">
      <c r="A331" s="58" t="s">
        <v>19</v>
      </c>
      <c r="B331" s="58">
        <v>1966</v>
      </c>
      <c r="C331" s="21" t="str">
        <f t="shared" si="65"/>
        <v>February-1966</v>
      </c>
      <c r="D331" s="23">
        <v>32.08</v>
      </c>
      <c r="E331" s="23">
        <v>51.65861513687601</v>
      </c>
      <c r="F331" s="24">
        <v>1.25</v>
      </c>
      <c r="G331" s="1">
        <f t="shared" si="64"/>
        <v>8.426965380304189</v>
      </c>
      <c r="H331" s="25">
        <f t="shared" si="66"/>
        <v>0</v>
      </c>
      <c r="I331" s="25">
        <f t="shared" si="67"/>
        <v>-0.006234413965086949</v>
      </c>
      <c r="J331" s="26" t="b">
        <f t="shared" si="68"/>
        <v>0</v>
      </c>
      <c r="K331" s="26" t="b">
        <f t="shared" si="57"/>
        <v>0</v>
      </c>
      <c r="L331" s="23">
        <v>3.8</v>
      </c>
      <c r="M331" s="37">
        <v>52185</v>
      </c>
      <c r="N331" s="37">
        <v>1685462</v>
      </c>
      <c r="O331" s="37">
        <v>4060</v>
      </c>
      <c r="P331" s="37">
        <v>6425.5</v>
      </c>
      <c r="T331" s="37">
        <f t="shared" si="58"/>
        <v>2359</v>
      </c>
      <c r="U331" s="37">
        <f t="shared" si="59"/>
        <v>76200</v>
      </c>
      <c r="V331" s="37">
        <f t="shared" si="60"/>
        <v>178</v>
      </c>
      <c r="W331" s="37">
        <f t="shared" si="61"/>
        <v>273.10000000000036</v>
      </c>
      <c r="X331" s="37">
        <f t="shared" si="62"/>
      </c>
      <c r="Y331" s="37">
        <f t="shared" si="63"/>
      </c>
      <c r="Z331" s="37">
        <f t="shared" si="63"/>
      </c>
    </row>
    <row r="332" spans="1:26" ht="16.5" customHeight="1">
      <c r="A332" s="58" t="s">
        <v>18</v>
      </c>
      <c r="B332" s="58">
        <v>1966</v>
      </c>
      <c r="C332" s="21" t="str">
        <f t="shared" si="65"/>
        <v>March-1966</v>
      </c>
      <c r="D332" s="23">
        <v>32.18</v>
      </c>
      <c r="E332" s="23">
        <v>51.81964573268921</v>
      </c>
      <c r="F332" s="24">
        <v>1.25</v>
      </c>
      <c r="G332" s="1">
        <f t="shared" si="64"/>
        <v>8.40077841516962</v>
      </c>
      <c r="H332" s="25">
        <f t="shared" si="66"/>
        <v>0</v>
      </c>
      <c r="I332" s="25">
        <f t="shared" si="67"/>
        <v>-0.003107520198881275</v>
      </c>
      <c r="J332" s="26" t="b">
        <f t="shared" si="68"/>
        <v>0</v>
      </c>
      <c r="K332" s="26" t="b">
        <f t="shared" si="57"/>
        <v>0</v>
      </c>
      <c r="L332" s="23">
        <v>3.8</v>
      </c>
      <c r="M332" s="37">
        <v>52500</v>
      </c>
      <c r="N332" s="37">
        <v>1695099</v>
      </c>
      <c r="O332" s="37">
        <v>4076</v>
      </c>
      <c r="P332" s="37">
        <v>6454.5</v>
      </c>
      <c r="T332" s="37">
        <f t="shared" si="58"/>
        <v>2507</v>
      </c>
      <c r="U332" s="37">
        <f t="shared" si="59"/>
        <v>82315</v>
      </c>
      <c r="V332" s="37">
        <f t="shared" si="60"/>
        <v>189</v>
      </c>
      <c r="W332" s="37">
        <f t="shared" si="61"/>
        <v>291.1999999999998</v>
      </c>
      <c r="X332" s="37">
        <f t="shared" si="62"/>
      </c>
      <c r="Y332" s="37">
        <f t="shared" si="63"/>
      </c>
      <c r="Z332" s="37">
        <f t="shared" si="63"/>
      </c>
    </row>
    <row r="333" spans="1:26" ht="16.5" customHeight="1">
      <c r="A333" s="58" t="s">
        <v>17</v>
      </c>
      <c r="B333" s="58">
        <v>1966</v>
      </c>
      <c r="C333" s="21" t="str">
        <f t="shared" si="65"/>
        <v>April-1966</v>
      </c>
      <c r="D333" s="23">
        <v>32.28</v>
      </c>
      <c r="E333" s="23">
        <v>51.98067632850242</v>
      </c>
      <c r="F333" s="24">
        <v>1.25</v>
      </c>
      <c r="G333" s="1">
        <f t="shared" si="64"/>
        <v>8.374753698889664</v>
      </c>
      <c r="H333" s="25">
        <f t="shared" si="66"/>
        <v>0</v>
      </c>
      <c r="I333" s="25">
        <f t="shared" si="67"/>
        <v>-0.0030978934324659146</v>
      </c>
      <c r="J333" s="26" t="b">
        <f t="shared" si="68"/>
        <v>0</v>
      </c>
      <c r="K333" s="26" t="b">
        <f t="shared" si="57"/>
        <v>0</v>
      </c>
      <c r="L333" s="23">
        <v>3.8</v>
      </c>
      <c r="M333" s="37">
        <v>52677</v>
      </c>
      <c r="N333" s="37">
        <v>1701213</v>
      </c>
      <c r="O333" s="37">
        <v>4091</v>
      </c>
      <c r="P333" s="37">
        <v>6470.1</v>
      </c>
      <c r="T333" s="37">
        <f t="shared" si="58"/>
        <v>2469</v>
      </c>
      <c r="U333" s="37">
        <f t="shared" si="59"/>
        <v>80263</v>
      </c>
      <c r="V333" s="37">
        <f t="shared" si="60"/>
        <v>166</v>
      </c>
      <c r="W333" s="37">
        <f t="shared" si="61"/>
        <v>254.70000000000073</v>
      </c>
      <c r="X333" s="37">
        <f t="shared" si="62"/>
      </c>
      <c r="Y333" s="37">
        <f t="shared" si="63"/>
      </c>
      <c r="Z333" s="37">
        <f t="shared" si="63"/>
      </c>
    </row>
    <row r="334" spans="1:26" ht="16.5" customHeight="1">
      <c r="A334" s="58" t="s">
        <v>16</v>
      </c>
      <c r="B334" s="58">
        <v>1966</v>
      </c>
      <c r="C334" s="21" t="str">
        <f t="shared" si="65"/>
        <v>May-1966</v>
      </c>
      <c r="D334" s="23">
        <v>32.35</v>
      </c>
      <c r="E334" s="23">
        <v>52.09339774557166</v>
      </c>
      <c r="F334" s="24">
        <v>1.25</v>
      </c>
      <c r="G334" s="1">
        <f t="shared" si="64"/>
        <v>8.35663212983488</v>
      </c>
      <c r="H334" s="25">
        <f t="shared" si="66"/>
        <v>0</v>
      </c>
      <c r="I334" s="25">
        <f t="shared" si="67"/>
        <v>-0.0021638330757342006</v>
      </c>
      <c r="J334" s="26" t="b">
        <f t="shared" si="68"/>
        <v>0</v>
      </c>
      <c r="K334" s="26" t="b">
        <f t="shared" si="57"/>
        <v>0</v>
      </c>
      <c r="L334" s="23">
        <v>3.9</v>
      </c>
      <c r="M334" s="37">
        <v>52890</v>
      </c>
      <c r="N334" s="37">
        <v>1699313</v>
      </c>
      <c r="O334" s="37">
        <v>4110</v>
      </c>
      <c r="P334" s="37">
        <v>6506.6</v>
      </c>
      <c r="T334" s="37">
        <f t="shared" si="58"/>
        <v>2492</v>
      </c>
      <c r="U334" s="37">
        <f t="shared" si="59"/>
        <v>68006</v>
      </c>
      <c r="V334" s="37">
        <f t="shared" si="60"/>
        <v>176</v>
      </c>
      <c r="W334" s="37">
        <f t="shared" si="61"/>
        <v>268.7000000000007</v>
      </c>
      <c r="X334" s="37">
        <f t="shared" si="62"/>
      </c>
      <c r="Y334" s="37">
        <f t="shared" si="63"/>
      </c>
      <c r="Z334" s="37">
        <f t="shared" si="63"/>
      </c>
    </row>
    <row r="335" spans="1:26" ht="16.5" customHeight="1">
      <c r="A335" s="58" t="s">
        <v>27</v>
      </c>
      <c r="B335" s="58">
        <v>1966</v>
      </c>
      <c r="C335" s="21" t="str">
        <f t="shared" si="65"/>
        <v>June-1966</v>
      </c>
      <c r="D335" s="23">
        <v>32.38</v>
      </c>
      <c r="E335" s="23">
        <v>52.14170692431563</v>
      </c>
      <c r="F335" s="24">
        <v>1.25</v>
      </c>
      <c r="G335" s="1">
        <f t="shared" si="64"/>
        <v>8.34888972823219</v>
      </c>
      <c r="H335" s="25">
        <f t="shared" si="66"/>
        <v>0</v>
      </c>
      <c r="I335" s="25">
        <f t="shared" si="67"/>
        <v>-0.0009264978381717803</v>
      </c>
      <c r="J335" s="26" t="b">
        <f t="shared" si="68"/>
        <v>0</v>
      </c>
      <c r="K335" s="26" t="b">
        <f t="shared" si="57"/>
        <v>0</v>
      </c>
      <c r="L335" s="23">
        <v>3.8</v>
      </c>
      <c r="M335" s="37">
        <v>53208</v>
      </c>
      <c r="N335" s="37">
        <v>1709015</v>
      </c>
      <c r="O335" s="37">
        <v>4129</v>
      </c>
      <c r="P335" s="37">
        <v>6537.7</v>
      </c>
      <c r="T335" s="37">
        <f t="shared" si="58"/>
        <v>2646</v>
      </c>
      <c r="U335" s="37">
        <f t="shared" si="59"/>
        <v>80751</v>
      </c>
      <c r="V335" s="37">
        <f t="shared" si="60"/>
        <v>183</v>
      </c>
      <c r="W335" s="37">
        <f t="shared" si="61"/>
        <v>280.09999999999945</v>
      </c>
      <c r="X335" s="37">
        <f t="shared" si="62"/>
      </c>
      <c r="Y335" s="37">
        <f t="shared" si="63"/>
      </c>
      <c r="Z335" s="37">
        <f t="shared" si="63"/>
      </c>
    </row>
    <row r="336" spans="1:26" ht="16.5" customHeight="1">
      <c r="A336" s="58" t="s">
        <v>26</v>
      </c>
      <c r="B336" s="58">
        <v>1966</v>
      </c>
      <c r="C336" s="21" t="str">
        <f t="shared" si="65"/>
        <v>July-1966</v>
      </c>
      <c r="D336" s="23">
        <v>32.45</v>
      </c>
      <c r="E336" s="23">
        <v>52.25442834138487</v>
      </c>
      <c r="F336" s="24">
        <v>1.25</v>
      </c>
      <c r="G336" s="1">
        <f t="shared" si="64"/>
        <v>8.330879796615047</v>
      </c>
      <c r="H336" s="25">
        <f t="shared" si="66"/>
        <v>0</v>
      </c>
      <c r="I336" s="25">
        <f t="shared" si="67"/>
        <v>-0.0021571648690295042</v>
      </c>
      <c r="J336" s="26" t="b">
        <f t="shared" si="68"/>
        <v>0</v>
      </c>
      <c r="K336" s="26" t="b">
        <f aca="true" t="shared" si="69" ref="K336:K399">J324</f>
        <v>0</v>
      </c>
      <c r="L336" s="23">
        <v>3.8</v>
      </c>
      <c r="M336" s="37">
        <v>53327</v>
      </c>
      <c r="N336" s="37">
        <v>1708186</v>
      </c>
      <c r="O336" s="37">
        <v>4143</v>
      </c>
      <c r="P336" s="37">
        <v>6557.7</v>
      </c>
      <c r="T336" s="37">
        <f aca="true" t="shared" si="70" ref="T336:T399">IF(M324&gt;0,M336-M324,"")</f>
        <v>2565</v>
      </c>
      <c r="U336" s="37">
        <f t="shared" si="59"/>
        <v>72936</v>
      </c>
      <c r="V336" s="37">
        <f t="shared" si="60"/>
        <v>183</v>
      </c>
      <c r="W336" s="37">
        <f t="shared" si="61"/>
        <v>280.3000000000002</v>
      </c>
      <c r="X336" s="37">
        <f t="shared" si="62"/>
      </c>
      <c r="Y336" s="37">
        <f t="shared" si="63"/>
      </c>
      <c r="Z336" s="37">
        <f t="shared" si="63"/>
      </c>
    </row>
    <row r="337" spans="1:26" ht="16.5" customHeight="1">
      <c r="A337" s="58" t="s">
        <v>25</v>
      </c>
      <c r="B337" s="58">
        <v>1966</v>
      </c>
      <c r="C337" s="21" t="str">
        <f t="shared" si="65"/>
        <v>August-1966</v>
      </c>
      <c r="D337" s="23">
        <v>32.65</v>
      </c>
      <c r="E337" s="23">
        <v>52.57648953301128</v>
      </c>
      <c r="F337" s="24">
        <v>1.25</v>
      </c>
      <c r="G337" s="1">
        <f t="shared" si="64"/>
        <v>8.27984837366488</v>
      </c>
      <c r="H337" s="25">
        <f t="shared" si="66"/>
        <v>0</v>
      </c>
      <c r="I337" s="25">
        <f t="shared" si="67"/>
        <v>-0.006125574272587864</v>
      </c>
      <c r="J337" s="26" t="b">
        <f t="shared" si="68"/>
        <v>0</v>
      </c>
      <c r="K337" s="26" t="b">
        <f t="shared" si="69"/>
        <v>0</v>
      </c>
      <c r="L337" s="23">
        <v>3.8</v>
      </c>
      <c r="M337" s="37">
        <v>53501</v>
      </c>
      <c r="N337" s="37">
        <v>1712486</v>
      </c>
      <c r="O337" s="37">
        <v>4156</v>
      </c>
      <c r="P337" s="37">
        <v>6575.1</v>
      </c>
      <c r="T337" s="37">
        <f t="shared" si="70"/>
        <v>2544</v>
      </c>
      <c r="U337" s="37">
        <f t="shared" si="59"/>
        <v>74811</v>
      </c>
      <c r="V337" s="37">
        <f t="shared" si="60"/>
        <v>187</v>
      </c>
      <c r="W337" s="37">
        <f t="shared" si="61"/>
        <v>284.60000000000036</v>
      </c>
      <c r="X337" s="37">
        <f t="shared" si="62"/>
      </c>
      <c r="Y337" s="37">
        <f t="shared" si="63"/>
      </c>
      <c r="Z337" s="37">
        <f t="shared" si="63"/>
      </c>
    </row>
    <row r="338" spans="1:26" ht="16.5" customHeight="1">
      <c r="A338" s="58" t="s">
        <v>24</v>
      </c>
      <c r="B338" s="58">
        <v>1966</v>
      </c>
      <c r="C338" s="21" t="str">
        <f t="shared" si="65"/>
        <v>September-1966</v>
      </c>
      <c r="D338" s="23">
        <v>32.75</v>
      </c>
      <c r="E338" s="23">
        <v>52.73752012882449</v>
      </c>
      <c r="F338" s="24">
        <v>1.25</v>
      </c>
      <c r="G338" s="1">
        <f t="shared" si="64"/>
        <v>8.254566393897962</v>
      </c>
      <c r="H338" s="25">
        <f t="shared" si="66"/>
        <v>0</v>
      </c>
      <c r="I338" s="25">
        <f t="shared" si="67"/>
        <v>-0.003053435114504066</v>
      </c>
      <c r="J338" s="26" t="b">
        <f t="shared" si="68"/>
        <v>0</v>
      </c>
      <c r="K338" s="26" t="b">
        <f t="shared" si="69"/>
        <v>0</v>
      </c>
      <c r="L338" s="23">
        <v>3.7</v>
      </c>
      <c r="M338" s="37">
        <v>53581</v>
      </c>
      <c r="N338" s="37">
        <v>1710440</v>
      </c>
      <c r="O338" s="37">
        <v>4163</v>
      </c>
      <c r="P338" s="37">
        <v>6581.1</v>
      </c>
      <c r="T338" s="37">
        <f t="shared" si="70"/>
        <v>2429</v>
      </c>
      <c r="U338" s="37">
        <f t="shared" si="59"/>
        <v>61216</v>
      </c>
      <c r="V338" s="37">
        <f t="shared" si="60"/>
        <v>178</v>
      </c>
      <c r="W338" s="37">
        <f t="shared" si="61"/>
        <v>265.7000000000007</v>
      </c>
      <c r="X338" s="37">
        <f t="shared" si="62"/>
      </c>
      <c r="Y338" s="37">
        <f t="shared" si="63"/>
      </c>
      <c r="Z338" s="37">
        <f t="shared" si="63"/>
      </c>
    </row>
    <row r="339" spans="1:26" ht="16.5" customHeight="1">
      <c r="A339" s="58" t="s">
        <v>23</v>
      </c>
      <c r="B339" s="58">
        <v>1966</v>
      </c>
      <c r="C339" s="21" t="str">
        <f t="shared" si="65"/>
        <v>October-1966</v>
      </c>
      <c r="D339" s="23">
        <v>32.85</v>
      </c>
      <c r="E339" s="23">
        <v>52.89855072463769</v>
      </c>
      <c r="F339" s="24">
        <v>1.25</v>
      </c>
      <c r="G339" s="1">
        <f t="shared" si="64"/>
        <v>8.229438337904364</v>
      </c>
      <c r="H339" s="25">
        <f t="shared" si="66"/>
        <v>0</v>
      </c>
      <c r="I339" s="25">
        <f t="shared" si="67"/>
        <v>-0.003044140030440956</v>
      </c>
      <c r="J339" s="26" t="b">
        <f t="shared" si="68"/>
        <v>0</v>
      </c>
      <c r="K339" s="26" t="b">
        <f t="shared" si="69"/>
        <v>0</v>
      </c>
      <c r="L339" s="23">
        <v>3.7</v>
      </c>
      <c r="M339" s="37">
        <v>53727</v>
      </c>
      <c r="N339" s="37">
        <v>1719898</v>
      </c>
      <c r="O339" s="37">
        <v>4173</v>
      </c>
      <c r="P339" s="37">
        <v>6595.8</v>
      </c>
      <c r="T339" s="37">
        <f t="shared" si="70"/>
        <v>2387</v>
      </c>
      <c r="U339" s="37">
        <f t="shared" si="59"/>
        <v>69364</v>
      </c>
      <c r="V339" s="37">
        <f t="shared" si="60"/>
        <v>175</v>
      </c>
      <c r="W339" s="37">
        <f t="shared" si="61"/>
        <v>258.5</v>
      </c>
      <c r="X339" s="37">
        <f t="shared" si="62"/>
      </c>
      <c r="Y339" s="37">
        <f t="shared" si="63"/>
      </c>
      <c r="Z339" s="37">
        <f t="shared" si="63"/>
      </c>
    </row>
    <row r="340" spans="1:26" ht="16.5" customHeight="1">
      <c r="A340" s="58" t="s">
        <v>22</v>
      </c>
      <c r="B340" s="58">
        <v>1966</v>
      </c>
      <c r="C340" s="21" t="str">
        <f t="shared" si="65"/>
        <v>November-1966</v>
      </c>
      <c r="D340" s="23">
        <v>32.88</v>
      </c>
      <c r="E340" s="23">
        <v>52.94685990338166</v>
      </c>
      <c r="F340" s="24">
        <v>1.25</v>
      </c>
      <c r="G340" s="1">
        <f t="shared" si="64"/>
        <v>8.221929726282186</v>
      </c>
      <c r="H340" s="25">
        <f t="shared" si="66"/>
        <v>0</v>
      </c>
      <c r="I340" s="25">
        <f t="shared" si="67"/>
        <v>-0.0009124087591244612</v>
      </c>
      <c r="J340" s="26" t="b">
        <f t="shared" si="68"/>
        <v>0</v>
      </c>
      <c r="K340" s="26" t="b">
        <f t="shared" si="69"/>
        <v>0</v>
      </c>
      <c r="L340" s="23">
        <v>3.6</v>
      </c>
      <c r="M340" s="37">
        <v>53816</v>
      </c>
      <c r="N340" s="37">
        <v>1717142</v>
      </c>
      <c r="O340" s="37">
        <v>4181</v>
      </c>
      <c r="P340" s="37">
        <v>6601.2</v>
      </c>
      <c r="T340" s="37">
        <f t="shared" si="70"/>
        <v>2255</v>
      </c>
      <c r="U340" s="37">
        <f t="shared" si="59"/>
        <v>55605</v>
      </c>
      <c r="V340" s="37">
        <f t="shared" si="60"/>
        <v>166</v>
      </c>
      <c r="W340" s="37">
        <f t="shared" si="61"/>
        <v>239.09999999999945</v>
      </c>
      <c r="X340" s="37">
        <f t="shared" si="62"/>
      </c>
      <c r="Y340" s="37">
        <f t="shared" si="63"/>
      </c>
      <c r="Z340" s="37">
        <f t="shared" si="63"/>
      </c>
    </row>
    <row r="341" spans="1:26" ht="16.5" customHeight="1">
      <c r="A341" s="58" t="s">
        <v>21</v>
      </c>
      <c r="B341" s="58">
        <v>1966</v>
      </c>
      <c r="C341" s="21" t="str">
        <f t="shared" si="65"/>
        <v>December-1966</v>
      </c>
      <c r="D341" s="23">
        <v>32.92</v>
      </c>
      <c r="E341" s="23">
        <v>53.01127214170694</v>
      </c>
      <c r="F341" s="24">
        <v>1.25</v>
      </c>
      <c r="G341" s="1">
        <f t="shared" si="64"/>
        <v>8.21193953220408</v>
      </c>
      <c r="H341" s="25">
        <f t="shared" si="66"/>
        <v>0</v>
      </c>
      <c r="I341" s="25">
        <f t="shared" si="67"/>
        <v>-0.0012150668286755595</v>
      </c>
      <c r="J341" s="26" t="b">
        <f t="shared" si="68"/>
        <v>0</v>
      </c>
      <c r="K341" s="26" t="b">
        <f t="shared" si="69"/>
        <v>0</v>
      </c>
      <c r="L341" s="23">
        <v>3.8</v>
      </c>
      <c r="M341" s="37">
        <v>53944</v>
      </c>
      <c r="N341" s="37">
        <v>1715791</v>
      </c>
      <c r="O341" s="37">
        <v>4195</v>
      </c>
      <c r="P341" s="37">
        <v>6628.7</v>
      </c>
      <c r="T341" s="37">
        <f t="shared" si="70"/>
        <v>2122</v>
      </c>
      <c r="U341" s="37">
        <f t="shared" si="59"/>
        <v>45569</v>
      </c>
      <c r="V341" s="37">
        <f t="shared" si="60"/>
        <v>157</v>
      </c>
      <c r="W341" s="37">
        <f t="shared" si="61"/>
        <v>223.39999999999964</v>
      </c>
      <c r="X341" s="37">
        <f t="shared" si="62"/>
      </c>
      <c r="Y341" s="37">
        <f t="shared" si="63"/>
      </c>
      <c r="Z341" s="37">
        <f t="shared" si="63"/>
      </c>
    </row>
    <row r="342" spans="1:26" ht="16.5" customHeight="1">
      <c r="A342" s="58" t="s">
        <v>20</v>
      </c>
      <c r="B342" s="58">
        <v>1967</v>
      </c>
      <c r="C342" s="21" t="str">
        <f t="shared" si="65"/>
        <v>January-1967</v>
      </c>
      <c r="D342" s="23">
        <v>32.9</v>
      </c>
      <c r="E342" s="23">
        <v>52.97906602254429</v>
      </c>
      <c r="F342" s="24">
        <v>1.25</v>
      </c>
      <c r="G342" s="1">
        <f t="shared" si="64"/>
        <v>8.21693159270998</v>
      </c>
      <c r="H342" s="25">
        <f t="shared" si="66"/>
        <v>0</v>
      </c>
      <c r="I342" s="25">
        <f t="shared" si="67"/>
        <v>0.0006079027355625488</v>
      </c>
      <c r="J342" s="26" t="b">
        <f t="shared" si="68"/>
        <v>0</v>
      </c>
      <c r="K342" s="26" t="b">
        <f t="shared" si="69"/>
        <v>0</v>
      </c>
      <c r="L342" s="23">
        <v>3.9</v>
      </c>
      <c r="M342" s="37">
        <v>54092</v>
      </c>
      <c r="N342" s="37">
        <v>1725453</v>
      </c>
      <c r="O342" s="37">
        <v>4201</v>
      </c>
      <c r="P342" s="37">
        <v>6629</v>
      </c>
      <c r="T342" s="37">
        <f t="shared" si="70"/>
        <v>2105</v>
      </c>
      <c r="U342" s="37">
        <f t="shared" si="59"/>
        <v>50174</v>
      </c>
      <c r="V342" s="37">
        <f t="shared" si="60"/>
        <v>152</v>
      </c>
      <c r="W342" s="37">
        <f t="shared" si="61"/>
        <v>212.60000000000036</v>
      </c>
      <c r="X342" s="37">
        <f t="shared" si="62"/>
      </c>
      <c r="Y342" s="37">
        <f t="shared" si="63"/>
      </c>
      <c r="Z342" s="37">
        <f t="shared" si="63"/>
      </c>
    </row>
    <row r="343" spans="1:26" ht="16.5" customHeight="1">
      <c r="A343" s="58" t="s">
        <v>19</v>
      </c>
      <c r="B343" s="58">
        <v>1967</v>
      </c>
      <c r="C343" s="21" t="str">
        <f t="shared" si="65"/>
        <v>February-1967</v>
      </c>
      <c r="D343" s="23">
        <v>33</v>
      </c>
      <c r="E343" s="23">
        <v>53.1400966183575</v>
      </c>
      <c r="F343" s="24">
        <v>1.4</v>
      </c>
      <c r="G343" s="1">
        <f t="shared" si="64"/>
        <v>9.175075616005373</v>
      </c>
      <c r="H343" s="25">
        <f t="shared" si="66"/>
        <v>0.11999999999999988</v>
      </c>
      <c r="I343" s="25">
        <f t="shared" si="67"/>
        <v>0.1166060606060606</v>
      </c>
      <c r="J343" s="26" t="b">
        <f t="shared" si="68"/>
        <v>1</v>
      </c>
      <c r="K343" s="26" t="b">
        <f t="shared" si="69"/>
        <v>0</v>
      </c>
      <c r="L343" s="23">
        <v>3.8</v>
      </c>
      <c r="M343" s="37">
        <v>54075</v>
      </c>
      <c r="N343" s="37">
        <v>1704249</v>
      </c>
      <c r="O343" s="37">
        <v>4209</v>
      </c>
      <c r="P343" s="37">
        <v>6626.7</v>
      </c>
      <c r="T343" s="37">
        <f t="shared" si="70"/>
        <v>1890</v>
      </c>
      <c r="U343" s="37">
        <f t="shared" si="59"/>
        <v>18787</v>
      </c>
      <c r="V343" s="37">
        <f t="shared" si="60"/>
        <v>149</v>
      </c>
      <c r="W343" s="37">
        <f t="shared" si="61"/>
        <v>201.19999999999982</v>
      </c>
      <c r="X343" s="37">
        <f t="shared" si="62"/>
      </c>
      <c r="Y343" s="37">
        <f t="shared" si="63"/>
      </c>
      <c r="Z343" s="37">
        <f t="shared" si="63"/>
      </c>
    </row>
    <row r="344" spans="1:26" ht="16.5" customHeight="1">
      <c r="A344" s="58" t="s">
        <v>18</v>
      </c>
      <c r="B344" s="58">
        <v>1967</v>
      </c>
      <c r="C344" s="21" t="str">
        <f t="shared" si="65"/>
        <v>March-1967</v>
      </c>
      <c r="D344" s="23">
        <v>33</v>
      </c>
      <c r="E344" s="23">
        <v>53.1400966183575</v>
      </c>
      <c r="F344" s="24">
        <v>1.4</v>
      </c>
      <c r="G344" s="1">
        <f t="shared" si="64"/>
        <v>9.175075616005373</v>
      </c>
      <c r="H344" s="25">
        <f t="shared" si="66"/>
        <v>0</v>
      </c>
      <c r="I344" s="25">
        <f t="shared" si="67"/>
        <v>0</v>
      </c>
      <c r="J344" s="26" t="b">
        <f t="shared" si="68"/>
        <v>0</v>
      </c>
      <c r="K344" s="26" t="b">
        <f t="shared" si="69"/>
        <v>0</v>
      </c>
      <c r="L344" s="23">
        <v>3.8</v>
      </c>
      <c r="M344" s="37">
        <v>54133</v>
      </c>
      <c r="N344" s="37">
        <v>1705159</v>
      </c>
      <c r="O344" s="37">
        <v>4231</v>
      </c>
      <c r="P344" s="37">
        <v>6666.2</v>
      </c>
      <c r="T344" s="37">
        <f t="shared" si="70"/>
        <v>1633</v>
      </c>
      <c r="U344" s="37">
        <f t="shared" si="59"/>
        <v>10060</v>
      </c>
      <c r="V344" s="37">
        <f t="shared" si="60"/>
        <v>155</v>
      </c>
      <c r="W344" s="37">
        <f t="shared" si="61"/>
        <v>211.69999999999982</v>
      </c>
      <c r="X344" s="37">
        <f t="shared" si="62"/>
      </c>
      <c r="Y344" s="37">
        <f t="shared" si="63"/>
      </c>
      <c r="Z344" s="37">
        <f t="shared" si="63"/>
      </c>
    </row>
    <row r="345" spans="1:26" ht="16.5" customHeight="1">
      <c r="A345" s="58" t="s">
        <v>17</v>
      </c>
      <c r="B345" s="58">
        <v>1967</v>
      </c>
      <c r="C345" s="21" t="str">
        <f t="shared" si="65"/>
        <v>April-1967</v>
      </c>
      <c r="D345" s="23">
        <v>33.1</v>
      </c>
      <c r="E345" s="23">
        <v>53.30112721417071</v>
      </c>
      <c r="F345" s="24">
        <v>1.4</v>
      </c>
      <c r="G345" s="1">
        <f t="shared" si="64"/>
        <v>9.147356354325597</v>
      </c>
      <c r="H345" s="25">
        <f t="shared" si="66"/>
        <v>0</v>
      </c>
      <c r="I345" s="25">
        <f t="shared" si="67"/>
        <v>-0.0030211480362539733</v>
      </c>
      <c r="J345" s="26" t="b">
        <f t="shared" si="68"/>
        <v>0</v>
      </c>
      <c r="K345" s="26" t="b">
        <f t="shared" si="69"/>
        <v>0</v>
      </c>
      <c r="L345" s="23">
        <v>3.8</v>
      </c>
      <c r="M345" s="37">
        <v>54032</v>
      </c>
      <c r="N345" s="37">
        <v>1696124</v>
      </c>
      <c r="O345" s="37">
        <v>4209</v>
      </c>
      <c r="P345" s="37">
        <v>6614.4</v>
      </c>
      <c r="T345" s="37">
        <f t="shared" si="70"/>
        <v>1355</v>
      </c>
      <c r="U345" s="37">
        <f t="shared" si="59"/>
        <v>-5089</v>
      </c>
      <c r="V345" s="37">
        <f t="shared" si="60"/>
        <v>118</v>
      </c>
      <c r="W345" s="37">
        <f t="shared" si="61"/>
        <v>144.29999999999927</v>
      </c>
      <c r="X345" s="37">
        <f t="shared" si="62"/>
      </c>
      <c r="Y345" s="37">
        <f t="shared" si="63"/>
      </c>
      <c r="Z345" s="37">
        <f t="shared" si="63"/>
      </c>
    </row>
    <row r="346" spans="1:26" ht="16.5" customHeight="1">
      <c r="A346" s="58" t="s">
        <v>16</v>
      </c>
      <c r="B346" s="58">
        <v>1967</v>
      </c>
      <c r="C346" s="21" t="str">
        <f t="shared" si="65"/>
        <v>May-1967</v>
      </c>
      <c r="D346" s="23">
        <v>33.1</v>
      </c>
      <c r="E346" s="23">
        <v>53.30112721417071</v>
      </c>
      <c r="F346" s="24">
        <v>1.4</v>
      </c>
      <c r="G346" s="1">
        <f t="shared" si="64"/>
        <v>9.147356354325597</v>
      </c>
      <c r="H346" s="25">
        <f t="shared" si="66"/>
        <v>0</v>
      </c>
      <c r="I346" s="25">
        <f t="shared" si="67"/>
        <v>0</v>
      </c>
      <c r="J346" s="26" t="b">
        <f t="shared" si="68"/>
        <v>0</v>
      </c>
      <c r="K346" s="26" t="b">
        <f t="shared" si="69"/>
        <v>0</v>
      </c>
      <c r="L346" s="23">
        <v>3.8</v>
      </c>
      <c r="M346" s="37">
        <v>54145</v>
      </c>
      <c r="N346" s="37">
        <v>1699526</v>
      </c>
      <c r="O346" s="37">
        <v>4245</v>
      </c>
      <c r="P346" s="37">
        <v>6676.2</v>
      </c>
      <c r="T346" s="37">
        <f t="shared" si="70"/>
        <v>1255</v>
      </c>
      <c r="U346" s="37">
        <f t="shared" si="59"/>
        <v>213</v>
      </c>
      <c r="V346" s="37">
        <f t="shared" si="60"/>
        <v>135</v>
      </c>
      <c r="W346" s="37">
        <f t="shared" si="61"/>
        <v>169.59999999999945</v>
      </c>
      <c r="X346" s="37">
        <f t="shared" si="62"/>
      </c>
      <c r="Y346" s="37">
        <f t="shared" si="63"/>
      </c>
      <c r="Z346" s="37">
        <f t="shared" si="63"/>
      </c>
    </row>
    <row r="347" spans="1:26" ht="16.5" customHeight="1">
      <c r="A347" s="58" t="s">
        <v>27</v>
      </c>
      <c r="B347" s="58">
        <v>1967</v>
      </c>
      <c r="C347" s="21" t="str">
        <f t="shared" si="65"/>
        <v>June-1967</v>
      </c>
      <c r="D347" s="23">
        <v>33.3</v>
      </c>
      <c r="E347" s="23">
        <v>53.6231884057971</v>
      </c>
      <c r="F347" s="24">
        <v>1.4</v>
      </c>
      <c r="G347" s="1">
        <f t="shared" si="64"/>
        <v>9.092417277122443</v>
      </c>
      <c r="H347" s="25">
        <f t="shared" si="66"/>
        <v>0</v>
      </c>
      <c r="I347" s="25">
        <f t="shared" si="67"/>
        <v>-0.006006006006005649</v>
      </c>
      <c r="J347" s="26" t="b">
        <f t="shared" si="68"/>
        <v>0</v>
      </c>
      <c r="K347" s="26" t="b">
        <f t="shared" si="69"/>
        <v>0</v>
      </c>
      <c r="L347" s="23">
        <v>3.9</v>
      </c>
      <c r="M347" s="37">
        <v>54216</v>
      </c>
      <c r="N347" s="37">
        <v>1701151</v>
      </c>
      <c r="O347" s="37">
        <v>4259</v>
      </c>
      <c r="P347" s="37">
        <v>6696.4</v>
      </c>
      <c r="T347" s="37">
        <f t="shared" si="70"/>
        <v>1008</v>
      </c>
      <c r="U347" s="37">
        <f t="shared" si="59"/>
        <v>-7864</v>
      </c>
      <c r="V347" s="37">
        <f t="shared" si="60"/>
        <v>130</v>
      </c>
      <c r="W347" s="37">
        <f t="shared" si="61"/>
        <v>158.69999999999982</v>
      </c>
      <c r="X347" s="37">
        <f t="shared" si="62"/>
      </c>
      <c r="Y347" s="37">
        <f t="shared" si="63"/>
      </c>
      <c r="Z347" s="37">
        <f t="shared" si="63"/>
      </c>
    </row>
    <row r="348" spans="1:26" ht="16.5" customHeight="1">
      <c r="A348" s="58" t="s">
        <v>26</v>
      </c>
      <c r="B348" s="58">
        <v>1967</v>
      </c>
      <c r="C348" s="21" t="str">
        <f t="shared" si="65"/>
        <v>July-1967</v>
      </c>
      <c r="D348" s="23">
        <v>33.4</v>
      </c>
      <c r="E348" s="23">
        <v>53.7842190016103</v>
      </c>
      <c r="F348" s="24">
        <v>1.4</v>
      </c>
      <c r="G348" s="1">
        <f t="shared" si="64"/>
        <v>9.065194470903513</v>
      </c>
      <c r="H348" s="25">
        <f t="shared" si="66"/>
        <v>0</v>
      </c>
      <c r="I348" s="25">
        <f t="shared" si="67"/>
        <v>-0.0029940119760479833</v>
      </c>
      <c r="J348" s="26" t="b">
        <f t="shared" si="68"/>
        <v>0</v>
      </c>
      <c r="K348" s="26" t="b">
        <f t="shared" si="69"/>
        <v>0</v>
      </c>
      <c r="L348" s="23">
        <v>3.8</v>
      </c>
      <c r="M348" s="37">
        <v>54343</v>
      </c>
      <c r="N348" s="37">
        <v>1704969</v>
      </c>
      <c r="O348" s="37">
        <v>4274</v>
      </c>
      <c r="P348" s="37">
        <v>6717.3</v>
      </c>
      <c r="T348" s="37">
        <f t="shared" si="70"/>
        <v>1016</v>
      </c>
      <c r="U348" s="37">
        <f t="shared" si="59"/>
        <v>-3217</v>
      </c>
      <c r="V348" s="37">
        <f t="shared" si="60"/>
        <v>131</v>
      </c>
      <c r="W348" s="37">
        <f t="shared" si="61"/>
        <v>159.60000000000036</v>
      </c>
      <c r="X348" s="37">
        <f t="shared" si="62"/>
      </c>
      <c r="Y348" s="37">
        <f t="shared" si="63"/>
      </c>
      <c r="Z348" s="37">
        <f t="shared" si="63"/>
      </c>
    </row>
    <row r="349" spans="1:26" ht="16.5" customHeight="1">
      <c r="A349" s="58" t="s">
        <v>25</v>
      </c>
      <c r="B349" s="58">
        <v>1967</v>
      </c>
      <c r="C349" s="21" t="str">
        <f t="shared" si="65"/>
        <v>August-1967</v>
      </c>
      <c r="D349" s="23">
        <v>33.5</v>
      </c>
      <c r="E349" s="23">
        <v>53.9452495974235</v>
      </c>
      <c r="F349" s="24">
        <v>1.4</v>
      </c>
      <c r="G349" s="1">
        <f t="shared" si="64"/>
        <v>9.03813418890082</v>
      </c>
      <c r="H349" s="25">
        <f t="shared" si="66"/>
        <v>0</v>
      </c>
      <c r="I349" s="25">
        <f t="shared" si="67"/>
        <v>-0.0029850746268652584</v>
      </c>
      <c r="J349" s="26" t="b">
        <f t="shared" si="68"/>
        <v>0</v>
      </c>
      <c r="K349" s="26" t="b">
        <f t="shared" si="69"/>
        <v>0</v>
      </c>
      <c r="L349" s="23">
        <v>3.8</v>
      </c>
      <c r="M349" s="37">
        <v>54552</v>
      </c>
      <c r="N349" s="37">
        <v>1711093</v>
      </c>
      <c r="O349" s="37">
        <v>4283</v>
      </c>
      <c r="P349" s="37">
        <v>6727.3</v>
      </c>
      <c r="T349" s="37">
        <f t="shared" si="70"/>
        <v>1051</v>
      </c>
      <c r="U349" s="37">
        <f t="shared" si="59"/>
        <v>-1393</v>
      </c>
      <c r="V349" s="37">
        <f t="shared" si="60"/>
        <v>127</v>
      </c>
      <c r="W349" s="37">
        <f t="shared" si="61"/>
        <v>152.19999999999982</v>
      </c>
      <c r="X349" s="37">
        <f t="shared" si="62"/>
      </c>
      <c r="Y349" s="37">
        <f t="shared" si="63"/>
      </c>
      <c r="Z349" s="37">
        <f t="shared" si="63"/>
      </c>
    </row>
    <row r="350" spans="1:26" ht="16.5" customHeight="1">
      <c r="A350" s="58" t="s">
        <v>24</v>
      </c>
      <c r="B350" s="58">
        <v>1967</v>
      </c>
      <c r="C350" s="21" t="str">
        <f t="shared" si="65"/>
        <v>September-1967</v>
      </c>
      <c r="D350" s="23">
        <v>33.6</v>
      </c>
      <c r="E350" s="23">
        <v>54.10628019323671</v>
      </c>
      <c r="F350" s="24">
        <v>1.4</v>
      </c>
      <c r="G350" s="1">
        <f t="shared" si="64"/>
        <v>9.011234980005279</v>
      </c>
      <c r="H350" s="25">
        <f t="shared" si="66"/>
        <v>0</v>
      </c>
      <c r="I350" s="25">
        <f t="shared" si="67"/>
        <v>-0.0029761904761907987</v>
      </c>
      <c r="J350" s="26" t="b">
        <f t="shared" si="68"/>
        <v>0</v>
      </c>
      <c r="K350" s="26" t="b">
        <f t="shared" si="69"/>
        <v>0</v>
      </c>
      <c r="L350" s="23">
        <v>3.8</v>
      </c>
      <c r="M350" s="37">
        <v>54541</v>
      </c>
      <c r="N350" s="37">
        <v>1709921</v>
      </c>
      <c r="O350" s="37">
        <v>4306</v>
      </c>
      <c r="P350" s="37">
        <v>6759.6</v>
      </c>
      <c r="T350" s="37">
        <f t="shared" si="70"/>
        <v>960</v>
      </c>
      <c r="U350" s="37">
        <f t="shared" si="59"/>
        <v>-519</v>
      </c>
      <c r="V350" s="37">
        <f t="shared" si="60"/>
        <v>143</v>
      </c>
      <c r="W350" s="37">
        <f t="shared" si="61"/>
        <v>178.5</v>
      </c>
      <c r="X350" s="37">
        <f t="shared" si="62"/>
      </c>
      <c r="Y350" s="37">
        <f t="shared" si="63"/>
      </c>
      <c r="Z350" s="37">
        <f t="shared" si="63"/>
      </c>
    </row>
    <row r="351" spans="1:26" ht="16.5" customHeight="1">
      <c r="A351" s="58" t="s">
        <v>23</v>
      </c>
      <c r="B351" s="58">
        <v>1967</v>
      </c>
      <c r="C351" s="21" t="str">
        <f t="shared" si="65"/>
        <v>October-1967</v>
      </c>
      <c r="D351" s="23">
        <v>33.7</v>
      </c>
      <c r="E351" s="23">
        <v>54.26731078904992</v>
      </c>
      <c r="F351" s="24">
        <v>1.4</v>
      </c>
      <c r="G351" s="1">
        <f t="shared" si="64"/>
        <v>8.984495410331672</v>
      </c>
      <c r="H351" s="25">
        <f t="shared" si="66"/>
        <v>0</v>
      </c>
      <c r="I351" s="25">
        <f t="shared" si="67"/>
        <v>-0.0029673590504452063</v>
      </c>
      <c r="J351" s="26" t="b">
        <f t="shared" si="68"/>
        <v>0</v>
      </c>
      <c r="K351" s="26" t="b">
        <f t="shared" si="69"/>
        <v>0</v>
      </c>
      <c r="L351" s="23">
        <v>4</v>
      </c>
      <c r="M351" s="37">
        <v>54583</v>
      </c>
      <c r="N351" s="37">
        <v>1711508</v>
      </c>
      <c r="O351" s="37">
        <v>4310</v>
      </c>
      <c r="P351" s="37">
        <v>6765.1</v>
      </c>
      <c r="T351" s="37">
        <f t="shared" si="70"/>
        <v>856</v>
      </c>
      <c r="U351" s="37">
        <f aca="true" t="shared" si="71" ref="U351:U414">IF(N339&gt;0,N351-N339,"")</f>
        <v>-8390</v>
      </c>
      <c r="V351" s="37">
        <f aca="true" t="shared" si="72" ref="V351:V414">IF(O339&gt;0,O351-O339,"")</f>
        <v>137</v>
      </c>
      <c r="W351" s="37">
        <f aca="true" t="shared" si="73" ref="W351:W414">IF(P339&gt;0,P351-P339,"")</f>
        <v>169.30000000000018</v>
      </c>
      <c r="X351" s="37">
        <f aca="true" t="shared" si="74" ref="X351:X414">IF(Q339&gt;0,Q351-Q339,"")</f>
      </c>
      <c r="Y351" s="37">
        <f aca="true" t="shared" si="75" ref="Y351:Z414">IF(R339&gt;0,R351-R339,"")</f>
      </c>
      <c r="Z351" s="37">
        <f t="shared" si="75"/>
      </c>
    </row>
    <row r="352" spans="1:26" ht="16.5" customHeight="1">
      <c r="A352" s="58" t="s">
        <v>22</v>
      </c>
      <c r="B352" s="58">
        <v>1967</v>
      </c>
      <c r="C352" s="21" t="str">
        <f t="shared" si="65"/>
        <v>November-1967</v>
      </c>
      <c r="D352" s="23">
        <v>33.9</v>
      </c>
      <c r="E352" s="23">
        <v>54.58937198067633</v>
      </c>
      <c r="F352" s="24">
        <v>1.4</v>
      </c>
      <c r="G352" s="1">
        <f t="shared" si="64"/>
        <v>8.931489537704346</v>
      </c>
      <c r="H352" s="25">
        <f t="shared" si="66"/>
        <v>0</v>
      </c>
      <c r="I352" s="25">
        <f t="shared" si="67"/>
        <v>-0.005899705014749235</v>
      </c>
      <c r="J352" s="26" t="b">
        <f t="shared" si="68"/>
        <v>0</v>
      </c>
      <c r="K352" s="26" t="b">
        <f t="shared" si="69"/>
        <v>0</v>
      </c>
      <c r="L352" s="23">
        <v>3.9</v>
      </c>
      <c r="M352" s="37">
        <v>55008</v>
      </c>
      <c r="N352" s="37">
        <v>1732068</v>
      </c>
      <c r="O352" s="37">
        <v>4339</v>
      </c>
      <c r="P352" s="37">
        <v>6804.3</v>
      </c>
      <c r="T352" s="37">
        <f t="shared" si="70"/>
        <v>1192</v>
      </c>
      <c r="U352" s="37">
        <f t="shared" si="71"/>
        <v>14926</v>
      </c>
      <c r="V352" s="37">
        <f t="shared" si="72"/>
        <v>158</v>
      </c>
      <c r="W352" s="37">
        <f t="shared" si="73"/>
        <v>203.10000000000036</v>
      </c>
      <c r="X352" s="37">
        <f t="shared" si="74"/>
      </c>
      <c r="Y352" s="37">
        <f t="shared" si="75"/>
      </c>
      <c r="Z352" s="37">
        <f t="shared" si="75"/>
      </c>
    </row>
    <row r="353" spans="1:26" ht="16.5" customHeight="1">
      <c r="A353" s="58" t="s">
        <v>21</v>
      </c>
      <c r="B353" s="58">
        <v>1967</v>
      </c>
      <c r="C353" s="21" t="str">
        <f t="shared" si="65"/>
        <v>December-1967</v>
      </c>
      <c r="D353" s="23">
        <v>34</v>
      </c>
      <c r="E353" s="23">
        <v>54.75040257648953</v>
      </c>
      <c r="F353" s="24">
        <v>1.4</v>
      </c>
      <c r="G353" s="1">
        <f t="shared" si="64"/>
        <v>8.905220450828747</v>
      </c>
      <c r="H353" s="25">
        <f t="shared" si="66"/>
        <v>0</v>
      </c>
      <c r="I353" s="25">
        <f t="shared" si="67"/>
        <v>-0.002941176470588003</v>
      </c>
      <c r="J353" s="26" t="b">
        <f t="shared" si="68"/>
        <v>0</v>
      </c>
      <c r="K353" s="26" t="b">
        <f t="shared" si="69"/>
        <v>0</v>
      </c>
      <c r="L353" s="23">
        <v>3.8</v>
      </c>
      <c r="M353" s="37">
        <v>55165</v>
      </c>
      <c r="N353" s="37">
        <v>1726660</v>
      </c>
      <c r="O353" s="37">
        <v>4361</v>
      </c>
      <c r="P353" s="37">
        <v>6849</v>
      </c>
      <c r="T353" s="37">
        <f t="shared" si="70"/>
        <v>1221</v>
      </c>
      <c r="U353" s="37">
        <f t="shared" si="71"/>
        <v>10869</v>
      </c>
      <c r="V353" s="37">
        <f t="shared" si="72"/>
        <v>166</v>
      </c>
      <c r="W353" s="37">
        <f t="shared" si="73"/>
        <v>220.30000000000018</v>
      </c>
      <c r="X353" s="37">
        <f t="shared" si="74"/>
      </c>
      <c r="Y353" s="37">
        <f t="shared" si="75"/>
      </c>
      <c r="Z353" s="37">
        <f t="shared" si="75"/>
      </c>
    </row>
    <row r="354" spans="1:26" ht="16.5" customHeight="1">
      <c r="A354" s="58" t="s">
        <v>20</v>
      </c>
      <c r="B354" s="58">
        <v>1968</v>
      </c>
      <c r="C354" s="21" t="str">
        <f t="shared" si="65"/>
        <v>January-1968</v>
      </c>
      <c r="D354" s="23">
        <v>34.1</v>
      </c>
      <c r="E354" s="23">
        <v>54.91143317230274</v>
      </c>
      <c r="F354" s="24">
        <v>1.4</v>
      </c>
      <c r="G354" s="1">
        <f t="shared" si="64"/>
        <v>8.87910543484391</v>
      </c>
      <c r="H354" s="25">
        <f t="shared" si="66"/>
        <v>0</v>
      </c>
      <c r="I354" s="25">
        <f t="shared" si="67"/>
        <v>-0.0029325513196483133</v>
      </c>
      <c r="J354" s="26" t="b">
        <f t="shared" si="68"/>
        <v>0</v>
      </c>
      <c r="K354" s="26" t="b">
        <f t="shared" si="69"/>
        <v>0</v>
      </c>
      <c r="L354" s="23">
        <v>3.7</v>
      </c>
      <c r="M354" s="37">
        <v>55011</v>
      </c>
      <c r="N354" s="37">
        <v>1716628</v>
      </c>
      <c r="O354" s="37">
        <v>4343</v>
      </c>
      <c r="P354" s="37">
        <v>6808.2</v>
      </c>
      <c r="T354" s="37">
        <f t="shared" si="70"/>
        <v>919</v>
      </c>
      <c r="U354" s="37">
        <f t="shared" si="71"/>
        <v>-8825</v>
      </c>
      <c r="V354" s="37">
        <f t="shared" si="72"/>
        <v>142</v>
      </c>
      <c r="W354" s="37">
        <f t="shared" si="73"/>
        <v>179.19999999999982</v>
      </c>
      <c r="X354" s="37">
        <f t="shared" si="74"/>
      </c>
      <c r="Y354" s="37">
        <f t="shared" si="75"/>
      </c>
      <c r="Z354" s="37">
        <f t="shared" si="75"/>
      </c>
    </row>
    <row r="355" spans="1:26" ht="15.75" customHeight="1">
      <c r="A355" s="59" t="s">
        <v>19</v>
      </c>
      <c r="B355" s="59">
        <v>1968</v>
      </c>
      <c r="C355" s="21" t="str">
        <f t="shared" si="65"/>
        <v>February-1968</v>
      </c>
      <c r="D355" s="23">
        <v>34.2</v>
      </c>
      <c r="E355" s="23">
        <v>55.07246376811595</v>
      </c>
      <c r="F355" s="2">
        <v>1.6</v>
      </c>
      <c r="G355" s="1">
        <f t="shared" si="64"/>
        <v>10.117877872286627</v>
      </c>
      <c r="H355" s="25">
        <f t="shared" si="66"/>
        <v>0.14285714285714302</v>
      </c>
      <c r="I355" s="25">
        <f t="shared" si="67"/>
        <v>0.13951545530492893</v>
      </c>
      <c r="J355" s="26" t="b">
        <f t="shared" si="68"/>
        <v>1</v>
      </c>
      <c r="K355" s="26" t="b">
        <f t="shared" si="69"/>
        <v>1</v>
      </c>
      <c r="L355" s="23">
        <v>3.8</v>
      </c>
      <c r="M355" s="37">
        <v>55396</v>
      </c>
      <c r="N355" s="37">
        <v>1738044</v>
      </c>
      <c r="O355" s="37">
        <v>4378</v>
      </c>
      <c r="P355" s="37">
        <v>6856.5</v>
      </c>
      <c r="T355" s="37">
        <f t="shared" si="70"/>
        <v>1321</v>
      </c>
      <c r="U355" s="37">
        <f t="shared" si="71"/>
        <v>33795</v>
      </c>
      <c r="V355" s="37">
        <f t="shared" si="72"/>
        <v>169</v>
      </c>
      <c r="W355" s="37">
        <f t="shared" si="73"/>
        <v>229.80000000000018</v>
      </c>
      <c r="X355" s="37">
        <f t="shared" si="74"/>
      </c>
      <c r="Y355" s="37">
        <f t="shared" si="75"/>
      </c>
      <c r="Z355" s="37">
        <f t="shared" si="75"/>
      </c>
    </row>
    <row r="356" spans="1:26" ht="16.5" customHeight="1">
      <c r="A356" s="58" t="s">
        <v>18</v>
      </c>
      <c r="B356" s="58">
        <v>1968</v>
      </c>
      <c r="C356" s="21" t="str">
        <f t="shared" si="65"/>
        <v>March-1968</v>
      </c>
      <c r="D356" s="23">
        <v>34.3</v>
      </c>
      <c r="E356" s="23">
        <v>55.23349436392915</v>
      </c>
      <c r="F356" s="24">
        <v>1.6</v>
      </c>
      <c r="G356" s="1">
        <f t="shared" si="64"/>
        <v>10.08837968607005</v>
      </c>
      <c r="H356" s="25">
        <f t="shared" si="66"/>
        <v>0</v>
      </c>
      <c r="I356" s="25">
        <f t="shared" si="67"/>
        <v>-0.002915451895043497</v>
      </c>
      <c r="J356" s="26" t="b">
        <f t="shared" si="68"/>
        <v>0</v>
      </c>
      <c r="K356" s="26" t="b">
        <f t="shared" si="69"/>
        <v>0</v>
      </c>
      <c r="L356" s="23">
        <v>3.7</v>
      </c>
      <c r="M356" s="37">
        <v>55453</v>
      </c>
      <c r="N356" s="37">
        <v>1735746</v>
      </c>
      <c r="O356" s="37">
        <v>4388</v>
      </c>
      <c r="P356" s="37">
        <v>6874.3</v>
      </c>
      <c r="T356" s="37">
        <f t="shared" si="70"/>
        <v>1320</v>
      </c>
      <c r="U356" s="37">
        <f t="shared" si="71"/>
        <v>30587</v>
      </c>
      <c r="V356" s="37">
        <f t="shared" si="72"/>
        <v>157</v>
      </c>
      <c r="W356" s="37">
        <f t="shared" si="73"/>
        <v>208.10000000000036</v>
      </c>
      <c r="X356" s="37">
        <f t="shared" si="74"/>
      </c>
      <c r="Y356" s="37">
        <f t="shared" si="75"/>
      </c>
      <c r="Z356" s="37">
        <f t="shared" si="75"/>
      </c>
    </row>
    <row r="357" spans="1:26" ht="16.5" customHeight="1">
      <c r="A357" s="58" t="s">
        <v>17</v>
      </c>
      <c r="B357" s="58">
        <v>1968</v>
      </c>
      <c r="C357" s="21" t="str">
        <f t="shared" si="65"/>
        <v>April-1968</v>
      </c>
      <c r="D357" s="23">
        <v>34.4</v>
      </c>
      <c r="E357" s="23">
        <v>55.39452495974236</v>
      </c>
      <c r="F357" s="24">
        <v>1.6</v>
      </c>
      <c r="G357" s="1">
        <f t="shared" si="64"/>
        <v>10.059053000936123</v>
      </c>
      <c r="H357" s="25">
        <f t="shared" si="66"/>
        <v>0</v>
      </c>
      <c r="I357" s="25">
        <f t="shared" si="67"/>
        <v>-0.0029069767441863847</v>
      </c>
      <c r="J357" s="26" t="b">
        <f t="shared" si="68"/>
        <v>0</v>
      </c>
      <c r="K357" s="26" t="b">
        <f t="shared" si="69"/>
        <v>0</v>
      </c>
      <c r="L357" s="23">
        <v>3.5</v>
      </c>
      <c r="M357" s="37">
        <v>55677</v>
      </c>
      <c r="N357" s="37">
        <v>1738586</v>
      </c>
      <c r="O357" s="37">
        <v>4412</v>
      </c>
      <c r="P357" s="37">
        <v>6919.2</v>
      </c>
      <c r="T357" s="37">
        <f t="shared" si="70"/>
        <v>1645</v>
      </c>
      <c r="U357" s="37">
        <f t="shared" si="71"/>
        <v>42462</v>
      </c>
      <c r="V357" s="37">
        <f t="shared" si="72"/>
        <v>203</v>
      </c>
      <c r="W357" s="37">
        <f t="shared" si="73"/>
        <v>304.8000000000002</v>
      </c>
      <c r="X357" s="37">
        <f t="shared" si="74"/>
      </c>
      <c r="Y357" s="37">
        <f t="shared" si="75"/>
      </c>
      <c r="Z357" s="37">
        <f t="shared" si="75"/>
      </c>
    </row>
    <row r="358" spans="1:26" ht="16.5" customHeight="1">
      <c r="A358" s="58" t="s">
        <v>16</v>
      </c>
      <c r="B358" s="58">
        <v>1968</v>
      </c>
      <c r="C358" s="21" t="str">
        <f t="shared" si="65"/>
        <v>May-1968</v>
      </c>
      <c r="D358" s="23">
        <v>34.5</v>
      </c>
      <c r="E358" s="23">
        <v>55.55555555555556</v>
      </c>
      <c r="F358" s="24">
        <v>1.6</v>
      </c>
      <c r="G358" s="1">
        <f t="shared" si="64"/>
        <v>10.029896325571094</v>
      </c>
      <c r="H358" s="25">
        <f t="shared" si="66"/>
        <v>0</v>
      </c>
      <c r="I358" s="25">
        <f t="shared" si="67"/>
        <v>-0.0028985507246372944</v>
      </c>
      <c r="J358" s="26" t="b">
        <f t="shared" si="68"/>
        <v>0</v>
      </c>
      <c r="K358" s="26" t="b">
        <f t="shared" si="69"/>
        <v>0</v>
      </c>
      <c r="L358" s="23">
        <v>3.5</v>
      </c>
      <c r="M358" s="37">
        <v>55748</v>
      </c>
      <c r="N358" s="37">
        <v>1744266</v>
      </c>
      <c r="O358" s="37">
        <v>4424</v>
      </c>
      <c r="P358" s="37">
        <v>6935.1</v>
      </c>
      <c r="T358" s="37">
        <f t="shared" si="70"/>
        <v>1603</v>
      </c>
      <c r="U358" s="37">
        <f t="shared" si="71"/>
        <v>44740</v>
      </c>
      <c r="V358" s="37">
        <f t="shared" si="72"/>
        <v>179</v>
      </c>
      <c r="W358" s="37">
        <f t="shared" si="73"/>
        <v>258.90000000000055</v>
      </c>
      <c r="X358" s="37">
        <f t="shared" si="74"/>
      </c>
      <c r="Y358" s="37">
        <f t="shared" si="75"/>
      </c>
      <c r="Z358" s="37">
        <f t="shared" si="75"/>
      </c>
    </row>
    <row r="359" spans="1:26" ht="16.5" customHeight="1">
      <c r="A359" s="58" t="s">
        <v>27</v>
      </c>
      <c r="B359" s="58">
        <v>1968</v>
      </c>
      <c r="C359" s="21" t="str">
        <f t="shared" si="65"/>
        <v>June-1968</v>
      </c>
      <c r="D359" s="23">
        <v>34.7</v>
      </c>
      <c r="E359" s="23">
        <v>55.87761674718198</v>
      </c>
      <c r="F359" s="24">
        <v>1.6</v>
      </c>
      <c r="G359" s="1">
        <f t="shared" si="64"/>
        <v>9.972087124847338</v>
      </c>
      <c r="H359" s="25">
        <f t="shared" si="66"/>
        <v>0</v>
      </c>
      <c r="I359" s="25">
        <f t="shared" si="67"/>
        <v>-0.005763688760807351</v>
      </c>
      <c r="J359" s="26" t="b">
        <f t="shared" si="68"/>
        <v>0</v>
      </c>
      <c r="K359" s="26" t="b">
        <f t="shared" si="69"/>
        <v>0</v>
      </c>
      <c r="L359" s="23">
        <v>3.7</v>
      </c>
      <c r="M359" s="37">
        <v>55917</v>
      </c>
      <c r="N359" s="37">
        <v>1753996</v>
      </c>
      <c r="O359" s="37">
        <v>4439</v>
      </c>
      <c r="P359" s="37">
        <v>6956.2</v>
      </c>
      <c r="T359" s="37">
        <f t="shared" si="70"/>
        <v>1701</v>
      </c>
      <c r="U359" s="37">
        <f t="shared" si="71"/>
        <v>52845</v>
      </c>
      <c r="V359" s="37">
        <f t="shared" si="72"/>
        <v>180</v>
      </c>
      <c r="W359" s="37">
        <f t="shared" si="73"/>
        <v>259.8000000000002</v>
      </c>
      <c r="X359" s="37">
        <f t="shared" si="74"/>
      </c>
      <c r="Y359" s="37">
        <f t="shared" si="75"/>
      </c>
      <c r="Z359" s="37">
        <f t="shared" si="75"/>
      </c>
    </row>
    <row r="360" spans="1:26" ht="16.5" customHeight="1">
      <c r="A360" s="58" t="s">
        <v>26</v>
      </c>
      <c r="B360" s="58">
        <v>1968</v>
      </c>
      <c r="C360" s="21" t="str">
        <f t="shared" si="65"/>
        <v>July-1968</v>
      </c>
      <c r="D360" s="23">
        <v>34.9</v>
      </c>
      <c r="E360" s="23">
        <v>56.19967793880839</v>
      </c>
      <c r="F360" s="24">
        <v>1.6</v>
      </c>
      <c r="G360" s="1">
        <f t="shared" si="64"/>
        <v>9.914940493759387</v>
      </c>
      <c r="H360" s="25">
        <f t="shared" si="66"/>
        <v>0</v>
      </c>
      <c r="I360" s="25">
        <f t="shared" si="67"/>
        <v>-0.005730659025788065</v>
      </c>
      <c r="J360" s="26" t="b">
        <f t="shared" si="68"/>
        <v>0</v>
      </c>
      <c r="K360" s="26" t="b">
        <f t="shared" si="69"/>
        <v>0</v>
      </c>
      <c r="L360" s="23">
        <v>3.7</v>
      </c>
      <c r="M360" s="37">
        <v>56107</v>
      </c>
      <c r="N360" s="37">
        <v>1755425</v>
      </c>
      <c r="O360" s="37">
        <v>4457</v>
      </c>
      <c r="P360" s="37">
        <v>6985.3</v>
      </c>
      <c r="T360" s="37">
        <f t="shared" si="70"/>
        <v>1764</v>
      </c>
      <c r="U360" s="37">
        <f t="shared" si="71"/>
        <v>50456</v>
      </c>
      <c r="V360" s="37">
        <f t="shared" si="72"/>
        <v>183</v>
      </c>
      <c r="W360" s="37">
        <f t="shared" si="73"/>
        <v>268</v>
      </c>
      <c r="X360" s="37">
        <f t="shared" si="74"/>
      </c>
      <c r="Y360" s="37">
        <f t="shared" si="75"/>
      </c>
      <c r="Z360" s="37">
        <f t="shared" si="75"/>
      </c>
    </row>
    <row r="361" spans="1:26" ht="16.5" customHeight="1">
      <c r="A361" s="58" t="s">
        <v>25</v>
      </c>
      <c r="B361" s="58">
        <v>1968</v>
      </c>
      <c r="C361" s="21" t="str">
        <f t="shared" si="65"/>
        <v>August-1968</v>
      </c>
      <c r="D361" s="23">
        <v>35</v>
      </c>
      <c r="E361" s="23">
        <v>56.36070853462159</v>
      </c>
      <c r="F361" s="24">
        <v>1.6</v>
      </c>
      <c r="G361" s="1">
        <f t="shared" si="64"/>
        <v>9.886612092348647</v>
      </c>
      <c r="H361" s="25">
        <f t="shared" si="66"/>
        <v>0</v>
      </c>
      <c r="I361" s="25">
        <f t="shared" si="67"/>
        <v>-0.0028571428571426694</v>
      </c>
      <c r="J361" s="26" t="b">
        <f t="shared" si="68"/>
        <v>0</v>
      </c>
      <c r="K361" s="26" t="b">
        <f t="shared" si="69"/>
        <v>0</v>
      </c>
      <c r="L361" s="23">
        <v>3.5</v>
      </c>
      <c r="M361" s="37">
        <v>56286</v>
      </c>
      <c r="N361" s="37">
        <v>1759459</v>
      </c>
      <c r="O361" s="37">
        <v>4482</v>
      </c>
      <c r="P361" s="37">
        <v>7023.8</v>
      </c>
      <c r="T361" s="37">
        <f t="shared" si="70"/>
        <v>1734</v>
      </c>
      <c r="U361" s="37">
        <f t="shared" si="71"/>
        <v>48366</v>
      </c>
      <c r="V361" s="37">
        <f t="shared" si="72"/>
        <v>199</v>
      </c>
      <c r="W361" s="37">
        <f t="shared" si="73"/>
        <v>296.5</v>
      </c>
      <c r="X361" s="37">
        <f t="shared" si="74"/>
      </c>
      <c r="Y361" s="37">
        <f t="shared" si="75"/>
      </c>
      <c r="Z361" s="37">
        <f t="shared" si="75"/>
      </c>
    </row>
    <row r="362" spans="1:26" ht="16.5" customHeight="1">
      <c r="A362" s="58" t="s">
        <v>24</v>
      </c>
      <c r="B362" s="58">
        <v>1968</v>
      </c>
      <c r="C362" s="21" t="str">
        <f t="shared" si="65"/>
        <v>September-1968</v>
      </c>
      <c r="D362" s="23">
        <v>35.1</v>
      </c>
      <c r="E362" s="23">
        <v>56.5217391304348</v>
      </c>
      <c r="F362" s="24">
        <v>1.6</v>
      </c>
      <c r="G362" s="1">
        <f t="shared" si="64"/>
        <v>9.858445106330558</v>
      </c>
      <c r="H362" s="25">
        <f t="shared" si="66"/>
        <v>0</v>
      </c>
      <c r="I362" s="25">
        <f t="shared" si="67"/>
        <v>-0.002849002849003024</v>
      </c>
      <c r="J362" s="26" t="b">
        <f t="shared" si="68"/>
        <v>0</v>
      </c>
      <c r="K362" s="26" t="b">
        <f t="shared" si="69"/>
        <v>0</v>
      </c>
      <c r="L362" s="23">
        <v>3.4</v>
      </c>
      <c r="M362" s="37">
        <v>56420</v>
      </c>
      <c r="N362" s="37">
        <v>1764058</v>
      </c>
      <c r="O362" s="37">
        <v>4497</v>
      </c>
      <c r="P362" s="37">
        <v>7051</v>
      </c>
      <c r="T362" s="37">
        <f t="shared" si="70"/>
        <v>1879</v>
      </c>
      <c r="U362" s="37">
        <f t="shared" si="71"/>
        <v>54137</v>
      </c>
      <c r="V362" s="37">
        <f t="shared" si="72"/>
        <v>191</v>
      </c>
      <c r="W362" s="37">
        <f t="shared" si="73"/>
        <v>291.39999999999964</v>
      </c>
      <c r="X362" s="37">
        <f t="shared" si="74"/>
      </c>
      <c r="Y362" s="37">
        <f t="shared" si="75"/>
      </c>
      <c r="Z362" s="37">
        <f t="shared" si="75"/>
      </c>
    </row>
    <row r="363" spans="1:26" ht="16.5" customHeight="1">
      <c r="A363" s="58" t="s">
        <v>23</v>
      </c>
      <c r="B363" s="58">
        <v>1968</v>
      </c>
      <c r="C363" s="21" t="str">
        <f t="shared" si="65"/>
        <v>October-1968</v>
      </c>
      <c r="D363" s="23">
        <v>35.3</v>
      </c>
      <c r="E363" s="23">
        <v>56.8438003220612</v>
      </c>
      <c r="F363" s="24">
        <v>1.6</v>
      </c>
      <c r="G363" s="1">
        <f t="shared" si="64"/>
        <v>9.802589893263532</v>
      </c>
      <c r="H363" s="25">
        <f t="shared" si="66"/>
        <v>0</v>
      </c>
      <c r="I363" s="25">
        <f t="shared" si="67"/>
        <v>-0.005665722379603166</v>
      </c>
      <c r="J363" s="26" t="b">
        <f t="shared" si="68"/>
        <v>0</v>
      </c>
      <c r="K363" s="26" t="b">
        <f t="shared" si="69"/>
        <v>0</v>
      </c>
      <c r="L363" s="23">
        <v>3.4</v>
      </c>
      <c r="M363" s="37">
        <v>56619</v>
      </c>
      <c r="N363" s="37">
        <v>1771523</v>
      </c>
      <c r="O363" s="37">
        <v>4520</v>
      </c>
      <c r="P363" s="37">
        <v>7082.4</v>
      </c>
      <c r="T363" s="37">
        <f t="shared" si="70"/>
        <v>2036</v>
      </c>
      <c r="U363" s="37">
        <f t="shared" si="71"/>
        <v>60015</v>
      </c>
      <c r="V363" s="37">
        <f t="shared" si="72"/>
        <v>210</v>
      </c>
      <c r="W363" s="37">
        <f t="shared" si="73"/>
        <v>317.2999999999993</v>
      </c>
      <c r="X363" s="37">
        <f t="shared" si="74"/>
      </c>
      <c r="Y363" s="37">
        <f t="shared" si="75"/>
      </c>
      <c r="Z363" s="37">
        <f t="shared" si="75"/>
      </c>
    </row>
    <row r="364" spans="1:26" ht="16.5" customHeight="1">
      <c r="A364" s="58" t="s">
        <v>22</v>
      </c>
      <c r="B364" s="58">
        <v>1968</v>
      </c>
      <c r="C364" s="21" t="str">
        <f t="shared" si="65"/>
        <v>November-1968</v>
      </c>
      <c r="D364" s="23">
        <v>35.4</v>
      </c>
      <c r="E364" s="23">
        <v>57.00483091787441</v>
      </c>
      <c r="F364" s="24">
        <v>1.6</v>
      </c>
      <c r="G364" s="1">
        <f t="shared" si="64"/>
        <v>9.774898961361657</v>
      </c>
      <c r="H364" s="25">
        <f t="shared" si="66"/>
        <v>0</v>
      </c>
      <c r="I364" s="25">
        <f t="shared" si="67"/>
        <v>-0.0028248587570621764</v>
      </c>
      <c r="J364" s="26" t="b">
        <f t="shared" si="68"/>
        <v>0</v>
      </c>
      <c r="K364" s="26" t="b">
        <f t="shared" si="69"/>
        <v>0</v>
      </c>
      <c r="L364" s="23">
        <v>3.4</v>
      </c>
      <c r="M364" s="37">
        <v>56878</v>
      </c>
      <c r="N364" s="37">
        <v>1771650</v>
      </c>
      <c r="O364" s="37">
        <v>4539</v>
      </c>
      <c r="P364" s="37">
        <v>7103.5</v>
      </c>
      <c r="T364" s="37">
        <f t="shared" si="70"/>
        <v>1870</v>
      </c>
      <c r="U364" s="37">
        <f t="shared" si="71"/>
        <v>39582</v>
      </c>
      <c r="V364" s="37">
        <f t="shared" si="72"/>
        <v>200</v>
      </c>
      <c r="W364" s="37">
        <f t="shared" si="73"/>
        <v>299.1999999999998</v>
      </c>
      <c r="X364" s="37">
        <f t="shared" si="74"/>
      </c>
      <c r="Y364" s="37">
        <f t="shared" si="75"/>
      </c>
      <c r="Z364" s="37">
        <f t="shared" si="75"/>
      </c>
    </row>
    <row r="365" spans="1:26" ht="16.5" customHeight="1">
      <c r="A365" s="58" t="s">
        <v>21</v>
      </c>
      <c r="B365" s="58">
        <v>1968</v>
      </c>
      <c r="C365" s="21" t="str">
        <f t="shared" si="65"/>
        <v>December-1968</v>
      </c>
      <c r="D365" s="23">
        <v>35.6</v>
      </c>
      <c r="E365" s="23">
        <v>57.32689210950083</v>
      </c>
      <c r="F365" s="24">
        <v>1.6</v>
      </c>
      <c r="G365" s="1">
        <f t="shared" si="64"/>
        <v>9.719983798657376</v>
      </c>
      <c r="H365" s="25">
        <f t="shared" si="66"/>
        <v>0</v>
      </c>
      <c r="I365" s="25">
        <f t="shared" si="67"/>
        <v>-0.005617977528090123</v>
      </c>
      <c r="J365" s="26" t="b">
        <f t="shared" si="68"/>
        <v>0</v>
      </c>
      <c r="K365" s="26" t="b">
        <f t="shared" si="69"/>
        <v>0</v>
      </c>
      <c r="L365" s="23">
        <v>3.4</v>
      </c>
      <c r="M365" s="37">
        <v>57101</v>
      </c>
      <c r="N365" s="37">
        <v>1776938</v>
      </c>
      <c r="O365" s="37">
        <v>4554</v>
      </c>
      <c r="P365" s="37">
        <v>7131.8</v>
      </c>
      <c r="T365" s="37">
        <f t="shared" si="70"/>
        <v>1936</v>
      </c>
      <c r="U365" s="37">
        <f t="shared" si="71"/>
        <v>50278</v>
      </c>
      <c r="V365" s="37">
        <f t="shared" si="72"/>
        <v>193</v>
      </c>
      <c r="W365" s="37">
        <f t="shared" si="73"/>
        <v>282.8000000000002</v>
      </c>
      <c r="X365" s="37">
        <f t="shared" si="74"/>
      </c>
      <c r="Y365" s="37">
        <f t="shared" si="75"/>
      </c>
      <c r="Z365" s="37">
        <f t="shared" si="75"/>
      </c>
    </row>
    <row r="366" spans="1:26" ht="16.5" customHeight="1">
      <c r="A366" s="58" t="s">
        <v>20</v>
      </c>
      <c r="B366" s="58">
        <v>1969</v>
      </c>
      <c r="C366" s="21" t="str">
        <f t="shared" si="65"/>
        <v>January-1969</v>
      </c>
      <c r="D366" s="23">
        <v>35.7</v>
      </c>
      <c r="E366" s="23">
        <v>57.48792270531403</v>
      </c>
      <c r="F366" s="24">
        <v>1.6</v>
      </c>
      <c r="G366" s="1">
        <f t="shared" si="64"/>
        <v>9.692756953282986</v>
      </c>
      <c r="H366" s="25">
        <f t="shared" si="66"/>
        <v>0</v>
      </c>
      <c r="I366" s="25">
        <f t="shared" si="67"/>
        <v>-0.0028011204481792618</v>
      </c>
      <c r="J366" s="26" t="b">
        <f t="shared" si="68"/>
        <v>0</v>
      </c>
      <c r="K366" s="26" t="b">
        <f t="shared" si="69"/>
        <v>0</v>
      </c>
      <c r="L366" s="23">
        <v>3.4</v>
      </c>
      <c r="M366" s="37">
        <v>57229</v>
      </c>
      <c r="N366" s="37">
        <v>1791843</v>
      </c>
      <c r="O366" s="37">
        <v>4571</v>
      </c>
      <c r="P366" s="37">
        <v>7152.1</v>
      </c>
      <c r="T366" s="37">
        <f t="shared" si="70"/>
        <v>2218</v>
      </c>
      <c r="U366" s="37">
        <f t="shared" si="71"/>
        <v>75215</v>
      </c>
      <c r="V366" s="37">
        <f t="shared" si="72"/>
        <v>228</v>
      </c>
      <c r="W366" s="37">
        <f t="shared" si="73"/>
        <v>343.90000000000055</v>
      </c>
      <c r="X366" s="37">
        <f t="shared" si="74"/>
      </c>
      <c r="Y366" s="37">
        <f t="shared" si="75"/>
      </c>
      <c r="Z366" s="37">
        <f t="shared" si="75"/>
      </c>
    </row>
    <row r="367" spans="1:26" ht="16.5" customHeight="1">
      <c r="A367" s="58" t="s">
        <v>19</v>
      </c>
      <c r="B367" s="58">
        <v>1969</v>
      </c>
      <c r="C367" s="21" t="str">
        <f t="shared" si="65"/>
        <v>February-1969</v>
      </c>
      <c r="D367" s="23">
        <v>35.8</v>
      </c>
      <c r="E367" s="23">
        <v>57.64895330112723</v>
      </c>
      <c r="F367" s="24">
        <v>1.6</v>
      </c>
      <c r="G367" s="1">
        <f t="shared" si="64"/>
        <v>9.665682213190019</v>
      </c>
      <c r="H367" s="25">
        <f t="shared" si="66"/>
        <v>0</v>
      </c>
      <c r="I367" s="25">
        <f t="shared" si="67"/>
        <v>-0.0027932960893852776</v>
      </c>
      <c r="J367" s="26" t="b">
        <f t="shared" si="68"/>
        <v>0</v>
      </c>
      <c r="K367" s="26" t="b">
        <f t="shared" si="69"/>
        <v>1</v>
      </c>
      <c r="L367" s="23">
        <v>3.4</v>
      </c>
      <c r="M367" s="37">
        <v>57476</v>
      </c>
      <c r="N367" s="37">
        <v>1788600</v>
      </c>
      <c r="O367" s="37">
        <v>4591</v>
      </c>
      <c r="P367" s="37">
        <v>7173.4</v>
      </c>
      <c r="T367" s="37">
        <f t="shared" si="70"/>
        <v>2080</v>
      </c>
      <c r="U367" s="37">
        <f t="shared" si="71"/>
        <v>50556</v>
      </c>
      <c r="V367" s="37">
        <f t="shared" si="72"/>
        <v>213</v>
      </c>
      <c r="W367" s="37">
        <f t="shared" si="73"/>
        <v>316.89999999999964</v>
      </c>
      <c r="X367" s="37">
        <f t="shared" si="74"/>
      </c>
      <c r="Y367" s="37">
        <f t="shared" si="75"/>
      </c>
      <c r="Z367" s="37">
        <f t="shared" si="75"/>
      </c>
    </row>
    <row r="368" spans="1:26" ht="16.5" customHeight="1">
      <c r="A368" s="58" t="s">
        <v>18</v>
      </c>
      <c r="B368" s="58">
        <v>1969</v>
      </c>
      <c r="C368" s="21" t="str">
        <f t="shared" si="65"/>
        <v>March-1969</v>
      </c>
      <c r="D368" s="23">
        <v>36.1</v>
      </c>
      <c r="E368" s="23">
        <v>58.13204508856685</v>
      </c>
      <c r="F368" s="24">
        <v>1.6</v>
      </c>
      <c r="G368" s="1">
        <f t="shared" si="64"/>
        <v>9.58535798427154</v>
      </c>
      <c r="H368" s="25">
        <f t="shared" si="66"/>
        <v>0</v>
      </c>
      <c r="I368" s="25">
        <f t="shared" si="67"/>
        <v>-0.008310249307479367</v>
      </c>
      <c r="J368" s="26" t="b">
        <f t="shared" si="68"/>
        <v>0</v>
      </c>
      <c r="K368" s="26" t="b">
        <f t="shared" si="69"/>
        <v>0</v>
      </c>
      <c r="L368" s="23">
        <v>3.4</v>
      </c>
      <c r="M368" s="37">
        <v>57676</v>
      </c>
      <c r="N368" s="37">
        <v>1799235</v>
      </c>
      <c r="O368" s="37">
        <v>4613</v>
      </c>
      <c r="P368" s="37">
        <v>7200.7</v>
      </c>
      <c r="T368" s="37">
        <f t="shared" si="70"/>
        <v>2223</v>
      </c>
      <c r="U368" s="37">
        <f t="shared" si="71"/>
        <v>63489</v>
      </c>
      <c r="V368" s="37">
        <f t="shared" si="72"/>
        <v>225</v>
      </c>
      <c r="W368" s="37">
        <f t="shared" si="73"/>
        <v>326.39999999999964</v>
      </c>
      <c r="X368" s="37">
        <f t="shared" si="74"/>
      </c>
      <c r="Y368" s="37">
        <f t="shared" si="75"/>
      </c>
      <c r="Z368" s="37">
        <f t="shared" si="75"/>
      </c>
    </row>
    <row r="369" spans="1:26" ht="16.5" customHeight="1">
      <c r="A369" s="58" t="s">
        <v>17</v>
      </c>
      <c r="B369" s="58">
        <v>1969</v>
      </c>
      <c r="C369" s="21" t="str">
        <f t="shared" si="65"/>
        <v>April-1969</v>
      </c>
      <c r="D369" s="23">
        <v>36.3</v>
      </c>
      <c r="E369" s="23">
        <v>58.45410628019326</v>
      </c>
      <c r="F369" s="24">
        <v>1.6</v>
      </c>
      <c r="G369" s="1">
        <f t="shared" si="64"/>
        <v>9.532546094551035</v>
      </c>
      <c r="H369" s="25">
        <f t="shared" si="66"/>
        <v>0</v>
      </c>
      <c r="I369" s="25">
        <f t="shared" si="67"/>
        <v>-0.005509641873278404</v>
      </c>
      <c r="J369" s="26" t="b">
        <f t="shared" si="68"/>
        <v>0</v>
      </c>
      <c r="K369" s="26" t="b">
        <f t="shared" si="69"/>
        <v>0</v>
      </c>
      <c r="L369" s="23">
        <v>3.4</v>
      </c>
      <c r="M369" s="37">
        <v>57827</v>
      </c>
      <c r="N369" s="37">
        <v>1808054</v>
      </c>
      <c r="O369" s="37">
        <v>4626</v>
      </c>
      <c r="P369" s="37">
        <v>7222.1</v>
      </c>
      <c r="T369" s="37">
        <f t="shared" si="70"/>
        <v>2150</v>
      </c>
      <c r="U369" s="37">
        <f t="shared" si="71"/>
        <v>69468</v>
      </c>
      <c r="V369" s="37">
        <f t="shared" si="72"/>
        <v>214</v>
      </c>
      <c r="W369" s="37">
        <f t="shared" si="73"/>
        <v>302.90000000000055</v>
      </c>
      <c r="X369" s="37">
        <f t="shared" si="74"/>
      </c>
      <c r="Y369" s="37">
        <f t="shared" si="75"/>
      </c>
      <c r="Z369" s="37">
        <f t="shared" si="75"/>
      </c>
    </row>
    <row r="370" spans="1:26" ht="16.5" customHeight="1">
      <c r="A370" s="58" t="s">
        <v>16</v>
      </c>
      <c r="B370" s="58">
        <v>1969</v>
      </c>
      <c r="C370" s="21" t="str">
        <f t="shared" si="65"/>
        <v>May-1969</v>
      </c>
      <c r="D370" s="23">
        <v>36.4</v>
      </c>
      <c r="E370" s="23">
        <v>58.61513687600647</v>
      </c>
      <c r="F370" s="24">
        <v>1.6</v>
      </c>
      <c r="G370" s="1">
        <f t="shared" si="64"/>
        <v>9.506357781104466</v>
      </c>
      <c r="H370" s="25">
        <f t="shared" si="66"/>
        <v>0</v>
      </c>
      <c r="I370" s="25">
        <f t="shared" si="67"/>
        <v>-0.0027472527472528485</v>
      </c>
      <c r="J370" s="26" t="b">
        <f t="shared" si="68"/>
        <v>0</v>
      </c>
      <c r="K370" s="26" t="b">
        <f t="shared" si="69"/>
        <v>0</v>
      </c>
      <c r="L370" s="23">
        <v>3.4</v>
      </c>
      <c r="M370" s="37">
        <v>58044</v>
      </c>
      <c r="N370" s="37">
        <v>1809387</v>
      </c>
      <c r="O370" s="37">
        <v>4652</v>
      </c>
      <c r="P370" s="37">
        <v>7266.1</v>
      </c>
      <c r="T370" s="37">
        <f t="shared" si="70"/>
        <v>2296</v>
      </c>
      <c r="U370" s="37">
        <f t="shared" si="71"/>
        <v>65121</v>
      </c>
      <c r="V370" s="37">
        <f t="shared" si="72"/>
        <v>228</v>
      </c>
      <c r="W370" s="37">
        <f t="shared" si="73"/>
        <v>331</v>
      </c>
      <c r="X370" s="37">
        <f t="shared" si="74"/>
      </c>
      <c r="Y370" s="37">
        <f t="shared" si="75"/>
      </c>
      <c r="Z370" s="37">
        <f t="shared" si="75"/>
      </c>
    </row>
    <row r="371" spans="1:26" ht="16.5" customHeight="1">
      <c r="A371" s="58" t="s">
        <v>27</v>
      </c>
      <c r="B371" s="58">
        <v>1969</v>
      </c>
      <c r="C371" s="21" t="str">
        <f t="shared" si="65"/>
        <v>June-1969</v>
      </c>
      <c r="D371" s="23">
        <v>36.6</v>
      </c>
      <c r="E371" s="23">
        <v>58.93719806763288</v>
      </c>
      <c r="F371" s="24">
        <v>1.6</v>
      </c>
      <c r="G371" s="1">
        <f t="shared" si="64"/>
        <v>9.454410470825206</v>
      </c>
      <c r="H371" s="25">
        <f t="shared" si="66"/>
        <v>0</v>
      </c>
      <c r="I371" s="25">
        <f t="shared" si="67"/>
        <v>-0.005464480874317057</v>
      </c>
      <c r="J371" s="26" t="b">
        <f t="shared" si="68"/>
        <v>0</v>
      </c>
      <c r="K371" s="26" t="b">
        <f t="shared" si="69"/>
        <v>0</v>
      </c>
      <c r="L371" s="23">
        <v>3.5</v>
      </c>
      <c r="M371" s="37">
        <v>58277</v>
      </c>
      <c r="N371" s="37">
        <v>1812338</v>
      </c>
      <c r="O371" s="37">
        <v>4671</v>
      </c>
      <c r="P371" s="37">
        <v>7301.5</v>
      </c>
      <c r="T371" s="37">
        <f t="shared" si="70"/>
        <v>2360</v>
      </c>
      <c r="U371" s="37">
        <f t="shared" si="71"/>
        <v>58342</v>
      </c>
      <c r="V371" s="37">
        <f t="shared" si="72"/>
        <v>232</v>
      </c>
      <c r="W371" s="37">
        <f t="shared" si="73"/>
        <v>345.3000000000002</v>
      </c>
      <c r="X371" s="37">
        <f t="shared" si="74"/>
      </c>
      <c r="Y371" s="37">
        <f t="shared" si="75"/>
      </c>
      <c r="Z371" s="37">
        <f t="shared" si="75"/>
      </c>
    </row>
    <row r="372" spans="1:26" ht="16.5" customHeight="1">
      <c r="A372" s="58" t="s">
        <v>26</v>
      </c>
      <c r="B372" s="58">
        <v>1969</v>
      </c>
      <c r="C372" s="21" t="str">
        <f t="shared" si="65"/>
        <v>July-1969</v>
      </c>
      <c r="D372" s="23">
        <v>36.8</v>
      </c>
      <c r="E372" s="23">
        <v>59.25925925925928</v>
      </c>
      <c r="F372" s="24">
        <v>1.6</v>
      </c>
      <c r="G372" s="1">
        <f t="shared" si="64"/>
        <v>9.403027805222896</v>
      </c>
      <c r="H372" s="25">
        <f t="shared" si="66"/>
        <v>0</v>
      </c>
      <c r="I372" s="25">
        <f t="shared" si="67"/>
        <v>-0.005434782608695454</v>
      </c>
      <c r="J372" s="26" t="b">
        <f t="shared" si="68"/>
        <v>0</v>
      </c>
      <c r="K372" s="26" t="b">
        <f t="shared" si="69"/>
        <v>0</v>
      </c>
      <c r="L372" s="23">
        <v>3.5</v>
      </c>
      <c r="M372" s="37">
        <v>58389</v>
      </c>
      <c r="N372" s="37">
        <v>1816313</v>
      </c>
      <c r="O372" s="37">
        <v>4685</v>
      </c>
      <c r="P372" s="37">
        <v>7319.7</v>
      </c>
      <c r="T372" s="37">
        <f t="shared" si="70"/>
        <v>2282</v>
      </c>
      <c r="U372" s="37">
        <f t="shared" si="71"/>
        <v>60888</v>
      </c>
      <c r="V372" s="37">
        <f t="shared" si="72"/>
        <v>228</v>
      </c>
      <c r="W372" s="37">
        <f t="shared" si="73"/>
        <v>334.39999999999964</v>
      </c>
      <c r="X372" s="37">
        <f t="shared" si="74"/>
      </c>
      <c r="Y372" s="37">
        <f t="shared" si="75"/>
      </c>
      <c r="Z372" s="37">
        <f t="shared" si="75"/>
      </c>
    </row>
    <row r="373" spans="1:26" ht="16.5" customHeight="1">
      <c r="A373" s="58" t="s">
        <v>25</v>
      </c>
      <c r="B373" s="58">
        <v>1969</v>
      </c>
      <c r="C373" s="21" t="str">
        <f t="shared" si="65"/>
        <v>August-1969</v>
      </c>
      <c r="D373" s="23">
        <v>36.9</v>
      </c>
      <c r="E373" s="23">
        <v>59.42028985507249</v>
      </c>
      <c r="F373" s="24">
        <v>1.6</v>
      </c>
      <c r="G373" s="1">
        <f t="shared" si="64"/>
        <v>9.37754534504614</v>
      </c>
      <c r="H373" s="25">
        <f t="shared" si="66"/>
        <v>0</v>
      </c>
      <c r="I373" s="25">
        <f t="shared" si="67"/>
        <v>-0.0027100271002710175</v>
      </c>
      <c r="J373" s="26" t="b">
        <f t="shared" si="68"/>
        <v>0</v>
      </c>
      <c r="K373" s="26" t="b">
        <f t="shared" si="69"/>
        <v>0</v>
      </c>
      <c r="L373" s="23">
        <v>3.5</v>
      </c>
      <c r="M373" s="37">
        <v>58633</v>
      </c>
      <c r="N373" s="37">
        <v>1823100</v>
      </c>
      <c r="O373" s="37">
        <v>4701</v>
      </c>
      <c r="P373" s="37">
        <v>7343</v>
      </c>
      <c r="T373" s="37">
        <f t="shared" si="70"/>
        <v>2347</v>
      </c>
      <c r="U373" s="37">
        <f t="shared" si="71"/>
        <v>63641</v>
      </c>
      <c r="V373" s="37">
        <f t="shared" si="72"/>
        <v>219</v>
      </c>
      <c r="W373" s="37">
        <f t="shared" si="73"/>
        <v>319.1999999999998</v>
      </c>
      <c r="X373" s="37">
        <f t="shared" si="74"/>
      </c>
      <c r="Y373" s="37">
        <f t="shared" si="75"/>
      </c>
      <c r="Z373" s="37">
        <f t="shared" si="75"/>
      </c>
    </row>
    <row r="374" spans="1:26" ht="16.5" customHeight="1">
      <c r="A374" s="58" t="s">
        <v>24</v>
      </c>
      <c r="B374" s="58">
        <v>1969</v>
      </c>
      <c r="C374" s="21" t="str">
        <f t="shared" si="65"/>
        <v>September-1969</v>
      </c>
      <c r="D374" s="23">
        <v>37.1</v>
      </c>
      <c r="E374" s="23">
        <v>59.74235104669891</v>
      </c>
      <c r="F374" s="24">
        <v>1.6</v>
      </c>
      <c r="G374" s="1">
        <f t="shared" si="64"/>
        <v>9.32699253995155</v>
      </c>
      <c r="H374" s="25">
        <f t="shared" si="66"/>
        <v>0</v>
      </c>
      <c r="I374" s="25">
        <f t="shared" si="67"/>
        <v>-0.00539083557951503</v>
      </c>
      <c r="J374" s="26" t="b">
        <f t="shared" si="68"/>
        <v>0</v>
      </c>
      <c r="K374" s="26" t="b">
        <f t="shared" si="69"/>
        <v>0</v>
      </c>
      <c r="L374" s="23">
        <v>3.7</v>
      </c>
      <c r="M374" s="37">
        <v>58538</v>
      </c>
      <c r="N374" s="37">
        <v>1819650</v>
      </c>
      <c r="O374" s="37">
        <v>4703</v>
      </c>
      <c r="P374" s="37">
        <v>7348.9</v>
      </c>
      <c r="T374" s="37">
        <f t="shared" si="70"/>
        <v>2118</v>
      </c>
      <c r="U374" s="37">
        <f t="shared" si="71"/>
        <v>55592</v>
      </c>
      <c r="V374" s="37">
        <f t="shared" si="72"/>
        <v>206</v>
      </c>
      <c r="W374" s="37">
        <f t="shared" si="73"/>
        <v>297.89999999999964</v>
      </c>
      <c r="X374" s="37">
        <f t="shared" si="74"/>
      </c>
      <c r="Y374" s="37">
        <f t="shared" si="75"/>
      </c>
      <c r="Z374" s="37">
        <f t="shared" si="75"/>
      </c>
    </row>
    <row r="375" spans="1:26" ht="16.5" customHeight="1">
      <c r="A375" s="58" t="s">
        <v>23</v>
      </c>
      <c r="B375" s="58">
        <v>1969</v>
      </c>
      <c r="C375" s="21" t="str">
        <f t="shared" si="65"/>
        <v>October-1969</v>
      </c>
      <c r="D375" s="23">
        <v>37.3</v>
      </c>
      <c r="E375" s="23">
        <v>60.06441223832531</v>
      </c>
      <c r="F375" s="24">
        <v>1.6</v>
      </c>
      <c r="G375" s="1">
        <f t="shared" si="64"/>
        <v>9.276981856091222</v>
      </c>
      <c r="H375" s="25">
        <f t="shared" si="66"/>
        <v>0</v>
      </c>
      <c r="I375" s="25">
        <f t="shared" si="67"/>
        <v>-0.005361930294906059</v>
      </c>
      <c r="J375" s="26" t="b">
        <f t="shared" si="68"/>
        <v>0</v>
      </c>
      <c r="K375" s="26" t="b">
        <f t="shared" si="69"/>
        <v>0</v>
      </c>
      <c r="L375" s="23">
        <v>3.7</v>
      </c>
      <c r="M375" s="37">
        <v>58690</v>
      </c>
      <c r="N375" s="37">
        <v>1820221</v>
      </c>
      <c r="O375" s="37">
        <v>4729</v>
      </c>
      <c r="P375" s="37">
        <v>7386.1</v>
      </c>
      <c r="T375" s="37">
        <f t="shared" si="70"/>
        <v>2071</v>
      </c>
      <c r="U375" s="37">
        <f t="shared" si="71"/>
        <v>48698</v>
      </c>
      <c r="V375" s="37">
        <f t="shared" si="72"/>
        <v>209</v>
      </c>
      <c r="W375" s="37">
        <f t="shared" si="73"/>
        <v>303.7000000000007</v>
      </c>
      <c r="X375" s="37">
        <f t="shared" si="74"/>
      </c>
      <c r="Y375" s="37">
        <f t="shared" si="75"/>
      </c>
      <c r="Z375" s="37">
        <f t="shared" si="75"/>
      </c>
    </row>
    <row r="376" spans="1:26" ht="16.5" customHeight="1">
      <c r="A376" s="58" t="s">
        <v>22</v>
      </c>
      <c r="B376" s="58">
        <v>1969</v>
      </c>
      <c r="C376" s="21" t="str">
        <f t="shared" si="65"/>
        <v>November-1969</v>
      </c>
      <c r="D376" s="23">
        <v>37.5</v>
      </c>
      <c r="E376" s="23">
        <v>60.38647342995172</v>
      </c>
      <c r="F376" s="24">
        <v>1.6</v>
      </c>
      <c r="G376" s="1">
        <f t="shared" si="64"/>
        <v>9.227504619525401</v>
      </c>
      <c r="H376" s="25">
        <f t="shared" si="66"/>
        <v>0</v>
      </c>
      <c r="I376" s="25">
        <f t="shared" si="67"/>
        <v>-0.005333333333333412</v>
      </c>
      <c r="J376" s="26" t="b">
        <f t="shared" si="68"/>
        <v>0</v>
      </c>
      <c r="K376" s="26" t="b">
        <f t="shared" si="69"/>
        <v>0</v>
      </c>
      <c r="L376" s="23">
        <v>3.5</v>
      </c>
      <c r="M376" s="37">
        <v>58639</v>
      </c>
      <c r="N376" s="37">
        <v>1822088</v>
      </c>
      <c r="O376" s="37">
        <v>4744</v>
      </c>
      <c r="P376" s="37">
        <v>7406.9</v>
      </c>
      <c r="T376" s="37">
        <f t="shared" si="70"/>
        <v>1761</v>
      </c>
      <c r="U376" s="37">
        <f t="shared" si="71"/>
        <v>50438</v>
      </c>
      <c r="V376" s="37">
        <f t="shared" si="72"/>
        <v>205</v>
      </c>
      <c r="W376" s="37">
        <f t="shared" si="73"/>
        <v>303.39999999999964</v>
      </c>
      <c r="X376" s="37">
        <f t="shared" si="74"/>
      </c>
      <c r="Y376" s="37">
        <f t="shared" si="75"/>
      </c>
      <c r="Z376" s="37">
        <f t="shared" si="75"/>
      </c>
    </row>
    <row r="377" spans="1:26" ht="16.5" customHeight="1">
      <c r="A377" s="58" t="s">
        <v>21</v>
      </c>
      <c r="B377" s="58">
        <v>1969</v>
      </c>
      <c r="C377" s="21" t="str">
        <f t="shared" si="65"/>
        <v>December-1969</v>
      </c>
      <c r="D377" s="23">
        <v>37.7</v>
      </c>
      <c r="E377" s="23">
        <v>60.70853462157814</v>
      </c>
      <c r="F377" s="24">
        <v>1.6</v>
      </c>
      <c r="G377" s="1">
        <f t="shared" si="64"/>
        <v>9.178552340376724</v>
      </c>
      <c r="H377" s="25">
        <f t="shared" si="66"/>
        <v>0</v>
      </c>
      <c r="I377" s="25">
        <f t="shared" si="67"/>
        <v>-0.0053050397877986155</v>
      </c>
      <c r="J377" s="26" t="b">
        <f t="shared" si="68"/>
        <v>0</v>
      </c>
      <c r="K377" s="26" t="b">
        <f t="shared" si="69"/>
        <v>0</v>
      </c>
      <c r="L377" s="27">
        <v>3.5</v>
      </c>
      <c r="M377" s="37">
        <v>58763</v>
      </c>
      <c r="N377" s="37">
        <v>1823925</v>
      </c>
      <c r="O377" s="37">
        <v>4749</v>
      </c>
      <c r="P377" s="37">
        <v>7424.7</v>
      </c>
      <c r="T377" s="37">
        <f t="shared" si="70"/>
        <v>1662</v>
      </c>
      <c r="U377" s="37">
        <f t="shared" si="71"/>
        <v>46987</v>
      </c>
      <c r="V377" s="37">
        <f t="shared" si="72"/>
        <v>195</v>
      </c>
      <c r="W377" s="37">
        <f t="shared" si="73"/>
        <v>292.89999999999964</v>
      </c>
      <c r="X377" s="37">
        <f t="shared" si="74"/>
      </c>
      <c r="Y377" s="37">
        <f t="shared" si="75"/>
      </c>
      <c r="Z377" s="37">
        <f t="shared" si="75"/>
      </c>
    </row>
    <row r="378" spans="1:26" ht="16.5" customHeight="1">
      <c r="A378" s="58" t="s">
        <v>20</v>
      </c>
      <c r="B378" s="58">
        <v>1970</v>
      </c>
      <c r="C378" s="21" t="str">
        <f t="shared" si="65"/>
        <v>January-1970</v>
      </c>
      <c r="D378" s="23">
        <v>37.9</v>
      </c>
      <c r="E378" s="23">
        <v>61.03059581320454</v>
      </c>
      <c r="F378" s="24">
        <v>1.6</v>
      </c>
      <c r="G378" s="1">
        <f t="shared" si="64"/>
        <v>9.130116707973682</v>
      </c>
      <c r="H378" s="25">
        <f t="shared" si="66"/>
        <v>0</v>
      </c>
      <c r="I378" s="25">
        <f t="shared" si="67"/>
        <v>-0.005277044854881008</v>
      </c>
      <c r="J378" s="26" t="b">
        <f t="shared" si="68"/>
        <v>0</v>
      </c>
      <c r="K378" s="26" t="b">
        <f t="shared" si="69"/>
        <v>0</v>
      </c>
      <c r="L378" s="27">
        <v>3.9</v>
      </c>
      <c r="M378" s="37">
        <v>58680</v>
      </c>
      <c r="N378" s="37">
        <v>1811437</v>
      </c>
      <c r="O378" s="37">
        <v>4756</v>
      </c>
      <c r="P378" s="37">
        <v>7425</v>
      </c>
      <c r="T378" s="37">
        <f t="shared" si="70"/>
        <v>1451</v>
      </c>
      <c r="U378" s="37">
        <f t="shared" si="71"/>
        <v>19594</v>
      </c>
      <c r="V378" s="37">
        <f t="shared" si="72"/>
        <v>185</v>
      </c>
      <c r="W378" s="37">
        <f t="shared" si="73"/>
        <v>272.89999999999964</v>
      </c>
      <c r="X378" s="37">
        <f t="shared" si="74"/>
      </c>
      <c r="Y378" s="37">
        <f t="shared" si="75"/>
      </c>
      <c r="Z378" s="37">
        <f t="shared" si="75"/>
      </c>
    </row>
    <row r="379" spans="1:26" ht="16.5" customHeight="1">
      <c r="A379" s="58" t="s">
        <v>19</v>
      </c>
      <c r="B379" s="58">
        <v>1970</v>
      </c>
      <c r="C379" s="21" t="str">
        <f t="shared" si="65"/>
        <v>February-1970</v>
      </c>
      <c r="D379" s="23">
        <v>38.1</v>
      </c>
      <c r="E379" s="23">
        <v>61.35265700483095</v>
      </c>
      <c r="F379" s="24">
        <v>1.6</v>
      </c>
      <c r="G379" s="1">
        <f t="shared" si="64"/>
        <v>9.082189586147049</v>
      </c>
      <c r="H379" s="25">
        <f t="shared" si="66"/>
        <v>0</v>
      </c>
      <c r="I379" s="25">
        <f t="shared" si="67"/>
        <v>-0.005249343832021025</v>
      </c>
      <c r="J379" s="26" t="b">
        <f t="shared" si="68"/>
        <v>0</v>
      </c>
      <c r="K379" s="26" t="b">
        <f t="shared" si="69"/>
        <v>0</v>
      </c>
      <c r="L379" s="27">
        <v>4.2</v>
      </c>
      <c r="M379" s="37">
        <v>58786</v>
      </c>
      <c r="N379" s="37">
        <v>1812780</v>
      </c>
      <c r="O379" s="37">
        <v>4773</v>
      </c>
      <c r="P379" s="37">
        <v>7441.8</v>
      </c>
      <c r="T379" s="37">
        <f t="shared" si="70"/>
        <v>1310</v>
      </c>
      <c r="U379" s="37">
        <f t="shared" si="71"/>
        <v>24180</v>
      </c>
      <c r="V379" s="37">
        <f t="shared" si="72"/>
        <v>182</v>
      </c>
      <c r="W379" s="37">
        <f t="shared" si="73"/>
        <v>268.40000000000055</v>
      </c>
      <c r="X379" s="37">
        <f t="shared" si="74"/>
      </c>
      <c r="Y379" s="37">
        <f t="shared" si="75"/>
      </c>
      <c r="Z379" s="37">
        <f t="shared" si="75"/>
      </c>
    </row>
    <row r="380" spans="1:26" ht="16.5" customHeight="1">
      <c r="A380" s="58" t="s">
        <v>18</v>
      </c>
      <c r="B380" s="58">
        <v>1970</v>
      </c>
      <c r="C380" s="21" t="str">
        <f t="shared" si="65"/>
        <v>March-1970</v>
      </c>
      <c r="D380" s="23">
        <v>38.3</v>
      </c>
      <c r="E380" s="23">
        <v>61.67471819645735</v>
      </c>
      <c r="F380" s="24">
        <v>1.6</v>
      </c>
      <c r="G380" s="1">
        <f t="shared" si="64"/>
        <v>9.034763008673698</v>
      </c>
      <c r="H380" s="25">
        <f t="shared" si="66"/>
        <v>0</v>
      </c>
      <c r="I380" s="25">
        <f t="shared" si="67"/>
        <v>-0.005221932114882311</v>
      </c>
      <c r="J380" s="26" t="b">
        <f t="shared" si="68"/>
        <v>0</v>
      </c>
      <c r="K380" s="26" t="b">
        <f t="shared" si="69"/>
        <v>0</v>
      </c>
      <c r="L380" s="27">
        <v>4.4</v>
      </c>
      <c r="M380" s="37">
        <v>58849</v>
      </c>
      <c r="N380" s="37">
        <v>1811268</v>
      </c>
      <c r="O380" s="37">
        <v>4791</v>
      </c>
      <c r="P380" s="37">
        <v>7465.1</v>
      </c>
      <c r="T380" s="37">
        <f t="shared" si="70"/>
        <v>1173</v>
      </c>
      <c r="U380" s="37">
        <f t="shared" si="71"/>
        <v>12033</v>
      </c>
      <c r="V380" s="37">
        <f t="shared" si="72"/>
        <v>178</v>
      </c>
      <c r="W380" s="37">
        <f t="shared" si="73"/>
        <v>264.40000000000055</v>
      </c>
      <c r="X380" s="37">
        <f t="shared" si="74"/>
      </c>
      <c r="Y380" s="37">
        <f t="shared" si="75"/>
      </c>
      <c r="Z380" s="37">
        <f t="shared" si="75"/>
      </c>
    </row>
    <row r="381" spans="1:26" ht="16.5" customHeight="1">
      <c r="A381" s="58" t="s">
        <v>17</v>
      </c>
      <c r="B381" s="58">
        <v>1970</v>
      </c>
      <c r="C381" s="21" t="str">
        <f t="shared" si="65"/>
        <v>April-1970</v>
      </c>
      <c r="D381" s="23">
        <v>38.5</v>
      </c>
      <c r="E381" s="23">
        <v>61.99677938808376</v>
      </c>
      <c r="F381" s="24">
        <v>1.6</v>
      </c>
      <c r="G381" s="1">
        <f t="shared" si="64"/>
        <v>8.987829174862405</v>
      </c>
      <c r="H381" s="25">
        <f t="shared" si="66"/>
        <v>0</v>
      </c>
      <c r="I381" s="25">
        <f t="shared" si="67"/>
        <v>-0.0051948051948053076</v>
      </c>
      <c r="J381" s="26" t="b">
        <f t="shared" si="68"/>
        <v>0</v>
      </c>
      <c r="K381" s="26" t="b">
        <f t="shared" si="69"/>
        <v>0</v>
      </c>
      <c r="L381" s="27">
        <v>4.6</v>
      </c>
      <c r="M381" s="37">
        <v>58643</v>
      </c>
      <c r="N381" s="37">
        <v>1793760</v>
      </c>
      <c r="O381" s="37">
        <v>4780</v>
      </c>
      <c r="P381" s="37">
        <v>7447.2</v>
      </c>
      <c r="T381" s="37">
        <f t="shared" si="70"/>
        <v>816</v>
      </c>
      <c r="U381" s="37">
        <f t="shared" si="71"/>
        <v>-14294</v>
      </c>
      <c r="V381" s="37">
        <f t="shared" si="72"/>
        <v>154</v>
      </c>
      <c r="W381" s="37">
        <f t="shared" si="73"/>
        <v>225.09999999999945</v>
      </c>
      <c r="X381" s="37">
        <f t="shared" si="74"/>
      </c>
      <c r="Y381" s="37">
        <f t="shared" si="75"/>
      </c>
      <c r="Z381" s="37">
        <f t="shared" si="75"/>
      </c>
    </row>
    <row r="382" spans="1:26" ht="16.5" customHeight="1">
      <c r="A382" s="58" t="s">
        <v>16</v>
      </c>
      <c r="B382" s="58">
        <v>1970</v>
      </c>
      <c r="C382" s="21" t="str">
        <f t="shared" si="65"/>
        <v>May-1970</v>
      </c>
      <c r="D382" s="23">
        <v>38.6</v>
      </c>
      <c r="E382" s="23">
        <v>62.15780998389697</v>
      </c>
      <c r="F382" s="24">
        <v>1.6</v>
      </c>
      <c r="G382" s="1">
        <f t="shared" si="64"/>
        <v>8.96454464332131</v>
      </c>
      <c r="H382" s="25">
        <f t="shared" si="66"/>
        <v>0</v>
      </c>
      <c r="I382" s="25">
        <f t="shared" si="67"/>
        <v>-0.002590673575129654</v>
      </c>
      <c r="J382" s="26" t="b">
        <f t="shared" si="68"/>
        <v>0</v>
      </c>
      <c r="K382" s="26" t="b">
        <f t="shared" si="69"/>
        <v>0</v>
      </c>
      <c r="L382" s="27">
        <v>4.8</v>
      </c>
      <c r="M382" s="37">
        <v>58455</v>
      </c>
      <c r="N382" s="37">
        <v>1786619</v>
      </c>
      <c r="O382" s="37">
        <v>4785</v>
      </c>
      <c r="P382" s="37">
        <v>7453.1</v>
      </c>
      <c r="T382" s="37">
        <f t="shared" si="70"/>
        <v>411</v>
      </c>
      <c r="U382" s="37">
        <f t="shared" si="71"/>
        <v>-22768</v>
      </c>
      <c r="V382" s="37">
        <f t="shared" si="72"/>
        <v>133</v>
      </c>
      <c r="W382" s="37">
        <f t="shared" si="73"/>
        <v>187</v>
      </c>
      <c r="X382" s="37">
        <f t="shared" si="74"/>
      </c>
      <c r="Y382" s="37">
        <f t="shared" si="75"/>
      </c>
      <c r="Z382" s="37">
        <f t="shared" si="75"/>
      </c>
    </row>
    <row r="383" spans="1:26" ht="16.5" customHeight="1">
      <c r="A383" s="58" t="s">
        <v>27</v>
      </c>
      <c r="B383" s="58">
        <v>1970</v>
      </c>
      <c r="C383" s="21" t="str">
        <f t="shared" si="65"/>
        <v>June-1970</v>
      </c>
      <c r="D383" s="23">
        <v>38.8</v>
      </c>
      <c r="E383" s="23">
        <v>62.47987117552336</v>
      </c>
      <c r="F383" s="24">
        <v>1.6</v>
      </c>
      <c r="G383" s="1">
        <f t="shared" si="64"/>
        <v>8.918335650314503</v>
      </c>
      <c r="H383" s="25">
        <f t="shared" si="66"/>
        <v>0</v>
      </c>
      <c r="I383" s="25">
        <f t="shared" si="67"/>
        <v>-0.0051546391752571585</v>
      </c>
      <c r="J383" s="26" t="b">
        <f t="shared" si="68"/>
        <v>0</v>
      </c>
      <c r="K383" s="26" t="b">
        <f t="shared" si="69"/>
        <v>0</v>
      </c>
      <c r="L383" s="27">
        <v>4.9</v>
      </c>
      <c r="M383" s="37">
        <v>58362</v>
      </c>
      <c r="N383" s="37">
        <v>1779503</v>
      </c>
      <c r="O383" s="37">
        <v>4782</v>
      </c>
      <c r="P383" s="37">
        <v>7453.6</v>
      </c>
      <c r="T383" s="37">
        <f t="shared" si="70"/>
        <v>85</v>
      </c>
      <c r="U383" s="37">
        <f t="shared" si="71"/>
        <v>-32835</v>
      </c>
      <c r="V383" s="37">
        <f t="shared" si="72"/>
        <v>111</v>
      </c>
      <c r="W383" s="37">
        <f t="shared" si="73"/>
        <v>152.10000000000036</v>
      </c>
      <c r="X383" s="37">
        <f t="shared" si="74"/>
      </c>
      <c r="Y383" s="37">
        <f t="shared" si="75"/>
      </c>
      <c r="Z383" s="37">
        <f t="shared" si="75"/>
      </c>
    </row>
    <row r="384" spans="1:26" ht="16.5" customHeight="1">
      <c r="A384" s="58" t="s">
        <v>26</v>
      </c>
      <c r="B384" s="58">
        <v>1970</v>
      </c>
      <c r="C384" s="21" t="str">
        <f t="shared" si="65"/>
        <v>July-1970</v>
      </c>
      <c r="D384" s="23">
        <v>38.9</v>
      </c>
      <c r="E384" s="23">
        <v>62.64090177133657</v>
      </c>
      <c r="F384" s="24">
        <v>1.6</v>
      </c>
      <c r="G384" s="1">
        <f t="shared" si="64"/>
        <v>8.895409337588756</v>
      </c>
      <c r="H384" s="25">
        <f t="shared" si="66"/>
        <v>0</v>
      </c>
      <c r="I384" s="25">
        <f t="shared" si="67"/>
        <v>-0.0025706940874039574</v>
      </c>
      <c r="J384" s="26" t="b">
        <f t="shared" si="68"/>
        <v>0</v>
      </c>
      <c r="K384" s="26" t="b">
        <f t="shared" si="69"/>
        <v>0</v>
      </c>
      <c r="L384" s="27">
        <v>5</v>
      </c>
      <c r="M384" s="37">
        <v>58356</v>
      </c>
      <c r="N384" s="37">
        <v>1784991</v>
      </c>
      <c r="O384" s="37">
        <v>4785</v>
      </c>
      <c r="P384" s="37">
        <v>7462.9</v>
      </c>
      <c r="T384" s="37">
        <f t="shared" si="70"/>
        <v>-33</v>
      </c>
      <c r="U384" s="37">
        <f t="shared" si="71"/>
        <v>-31322</v>
      </c>
      <c r="V384" s="37">
        <f t="shared" si="72"/>
        <v>100</v>
      </c>
      <c r="W384" s="37">
        <f t="shared" si="73"/>
        <v>143.19999999999982</v>
      </c>
      <c r="X384" s="37">
        <f t="shared" si="74"/>
      </c>
      <c r="Y384" s="37">
        <f t="shared" si="75"/>
      </c>
      <c r="Z384" s="37">
        <f t="shared" si="75"/>
      </c>
    </row>
    <row r="385" spans="1:26" ht="16.5" customHeight="1">
      <c r="A385" s="58" t="s">
        <v>25</v>
      </c>
      <c r="B385" s="58">
        <v>1970</v>
      </c>
      <c r="C385" s="21" t="str">
        <f t="shared" si="65"/>
        <v>August-1970</v>
      </c>
      <c r="D385" s="23">
        <v>39</v>
      </c>
      <c r="E385" s="23">
        <v>62.80193236714977</v>
      </c>
      <c r="F385" s="24">
        <v>1.6</v>
      </c>
      <c r="G385" s="1">
        <f t="shared" si="64"/>
        <v>8.872600595697504</v>
      </c>
      <c r="H385" s="25">
        <f t="shared" si="66"/>
        <v>0</v>
      </c>
      <c r="I385" s="25">
        <f t="shared" si="67"/>
        <v>-0.002564102564102444</v>
      </c>
      <c r="J385" s="26" t="b">
        <f t="shared" si="68"/>
        <v>0</v>
      </c>
      <c r="K385" s="26" t="b">
        <f t="shared" si="69"/>
        <v>0</v>
      </c>
      <c r="L385" s="27">
        <v>5.1</v>
      </c>
      <c r="M385" s="37">
        <v>58222</v>
      </c>
      <c r="N385" s="37">
        <v>1779256</v>
      </c>
      <c r="O385" s="37">
        <v>4783</v>
      </c>
      <c r="P385" s="37">
        <v>7460.5</v>
      </c>
      <c r="T385" s="37">
        <f t="shared" si="70"/>
        <v>-411</v>
      </c>
      <c r="U385" s="37">
        <f t="shared" si="71"/>
        <v>-43844</v>
      </c>
      <c r="V385" s="37">
        <f t="shared" si="72"/>
        <v>82</v>
      </c>
      <c r="W385" s="37">
        <f t="shared" si="73"/>
        <v>117.5</v>
      </c>
      <c r="X385" s="37">
        <f t="shared" si="74"/>
      </c>
      <c r="Y385" s="37">
        <f t="shared" si="75"/>
      </c>
      <c r="Z385" s="37">
        <f t="shared" si="75"/>
      </c>
    </row>
    <row r="386" spans="1:26" ht="16.5" customHeight="1">
      <c r="A386" s="58" t="s">
        <v>24</v>
      </c>
      <c r="B386" s="58">
        <v>1970</v>
      </c>
      <c r="C386" s="21" t="str">
        <f t="shared" si="65"/>
        <v>September-1970</v>
      </c>
      <c r="D386" s="23">
        <v>39.2</v>
      </c>
      <c r="E386" s="23">
        <v>63.12399355877619</v>
      </c>
      <c r="F386" s="24">
        <v>1.6</v>
      </c>
      <c r="G386" s="1">
        <f t="shared" si="64"/>
        <v>8.827332225311292</v>
      </c>
      <c r="H386" s="25">
        <f t="shared" si="66"/>
        <v>0</v>
      </c>
      <c r="I386" s="25">
        <f t="shared" si="67"/>
        <v>-0.005102040816326592</v>
      </c>
      <c r="J386" s="26" t="b">
        <f t="shared" si="68"/>
        <v>0</v>
      </c>
      <c r="K386" s="26" t="b">
        <f t="shared" si="69"/>
        <v>0</v>
      </c>
      <c r="L386" s="27">
        <v>5.4</v>
      </c>
      <c r="M386" s="37">
        <v>58207</v>
      </c>
      <c r="N386" s="37">
        <v>1770117</v>
      </c>
      <c r="O386" s="37">
        <v>4797</v>
      </c>
      <c r="P386" s="37">
        <v>7478.9</v>
      </c>
      <c r="T386" s="37">
        <f t="shared" si="70"/>
        <v>-331</v>
      </c>
      <c r="U386" s="37">
        <f t="shared" si="71"/>
        <v>-49533</v>
      </c>
      <c r="V386" s="37">
        <f t="shared" si="72"/>
        <v>94</v>
      </c>
      <c r="W386" s="37">
        <f t="shared" si="73"/>
        <v>130</v>
      </c>
      <c r="X386" s="37">
        <f t="shared" si="74"/>
      </c>
      <c r="Y386" s="37">
        <f t="shared" si="75"/>
      </c>
      <c r="Z386" s="37">
        <f t="shared" si="75"/>
      </c>
    </row>
    <row r="387" spans="1:26" ht="16.5" customHeight="1">
      <c r="A387" s="58" t="s">
        <v>23</v>
      </c>
      <c r="B387" s="58">
        <v>1970</v>
      </c>
      <c r="C387" s="21" t="str">
        <f t="shared" si="65"/>
        <v>October-1970</v>
      </c>
      <c r="D387" s="23">
        <v>39.4</v>
      </c>
      <c r="E387" s="23">
        <v>63.4460547504026</v>
      </c>
      <c r="F387" s="24">
        <v>1.6</v>
      </c>
      <c r="G387" s="1">
        <f aca="true" t="shared" si="76" ref="G387:G450">F387/(E387/$E$922)</f>
        <v>8.782523432289405</v>
      </c>
      <c r="H387" s="25">
        <f t="shared" si="66"/>
        <v>0</v>
      </c>
      <c r="I387" s="25">
        <f t="shared" si="67"/>
        <v>-0.005076142131979822</v>
      </c>
      <c r="J387" s="26" t="b">
        <f t="shared" si="68"/>
        <v>0</v>
      </c>
      <c r="K387" s="26" t="b">
        <f t="shared" si="69"/>
        <v>0</v>
      </c>
      <c r="L387" s="27">
        <v>5.5</v>
      </c>
      <c r="M387" s="37">
        <v>57726</v>
      </c>
      <c r="N387" s="37">
        <v>1752379</v>
      </c>
      <c r="O387" s="37">
        <v>4812</v>
      </c>
      <c r="P387" s="37">
        <v>7495.7</v>
      </c>
      <c r="T387" s="37">
        <f t="shared" si="70"/>
        <v>-964</v>
      </c>
      <c r="U387" s="37">
        <f t="shared" si="71"/>
        <v>-67842</v>
      </c>
      <c r="V387" s="37">
        <f t="shared" si="72"/>
        <v>83</v>
      </c>
      <c r="W387" s="37">
        <f t="shared" si="73"/>
        <v>109.59999999999945</v>
      </c>
      <c r="X387" s="37">
        <f t="shared" si="74"/>
      </c>
      <c r="Y387" s="37">
        <f t="shared" si="75"/>
      </c>
      <c r="Z387" s="37">
        <f t="shared" si="75"/>
      </c>
    </row>
    <row r="388" spans="1:26" ht="16.5" customHeight="1">
      <c r="A388" s="58" t="s">
        <v>22</v>
      </c>
      <c r="B388" s="58">
        <v>1970</v>
      </c>
      <c r="C388" s="21" t="str">
        <f aca="true" t="shared" si="77" ref="C388:C451">CONCATENATE(A388,"-",B388)</f>
        <v>November-1970</v>
      </c>
      <c r="D388" s="23">
        <v>39.6</v>
      </c>
      <c r="E388" s="23">
        <v>63.76811594202901</v>
      </c>
      <c r="F388" s="24">
        <v>1.6</v>
      </c>
      <c r="G388" s="1">
        <f t="shared" si="76"/>
        <v>8.73816725333845</v>
      </c>
      <c r="H388" s="25">
        <f aca="true" t="shared" si="78" ref="H388:H451">F388/F387-1</f>
        <v>0</v>
      </c>
      <c r="I388" s="25">
        <f aca="true" t="shared" si="79" ref="I388:I451">G388/G387-1</f>
        <v>-0.005050505050504972</v>
      </c>
      <c r="J388" s="26" t="b">
        <f aca="true" t="shared" si="80" ref="J388:J451">IF(H388&gt;0,TRUE,FALSE)</f>
        <v>0</v>
      </c>
      <c r="K388" s="26" t="b">
        <f t="shared" si="69"/>
        <v>0</v>
      </c>
      <c r="L388" s="27">
        <v>5.9</v>
      </c>
      <c r="M388" s="37">
        <v>57579</v>
      </c>
      <c r="N388" s="37">
        <v>1742002</v>
      </c>
      <c r="O388" s="37">
        <v>4804</v>
      </c>
      <c r="P388" s="37">
        <v>7466.6</v>
      </c>
      <c r="T388" s="37">
        <f t="shared" si="70"/>
        <v>-1060</v>
      </c>
      <c r="U388" s="37">
        <f t="shared" si="71"/>
        <v>-80086</v>
      </c>
      <c r="V388" s="37">
        <f t="shared" si="72"/>
        <v>60</v>
      </c>
      <c r="W388" s="37">
        <f t="shared" si="73"/>
        <v>59.70000000000073</v>
      </c>
      <c r="X388" s="37">
        <f t="shared" si="74"/>
      </c>
      <c r="Y388" s="37">
        <f t="shared" si="75"/>
      </c>
      <c r="Z388" s="37">
        <f t="shared" si="75"/>
      </c>
    </row>
    <row r="389" spans="1:26" ht="16.5" customHeight="1">
      <c r="A389" s="58" t="s">
        <v>21</v>
      </c>
      <c r="B389" s="58">
        <v>1970</v>
      </c>
      <c r="C389" s="21" t="str">
        <f t="shared" si="77"/>
        <v>December-1970</v>
      </c>
      <c r="D389" s="23">
        <v>39.8</v>
      </c>
      <c r="E389" s="23">
        <v>64.09017713365542</v>
      </c>
      <c r="F389" s="24">
        <v>1.6</v>
      </c>
      <c r="G389" s="1">
        <f t="shared" si="76"/>
        <v>8.694256865130718</v>
      </c>
      <c r="H389" s="25">
        <f t="shared" si="78"/>
        <v>0</v>
      </c>
      <c r="I389" s="25">
        <f t="shared" si="79"/>
        <v>-0.005025125628140725</v>
      </c>
      <c r="J389" s="26" t="b">
        <f t="shared" si="80"/>
        <v>0</v>
      </c>
      <c r="K389" s="26" t="b">
        <f t="shared" si="69"/>
        <v>0</v>
      </c>
      <c r="L389" s="23">
        <v>6.1</v>
      </c>
      <c r="M389" s="37">
        <v>57945</v>
      </c>
      <c r="N389" s="37">
        <v>1758230</v>
      </c>
      <c r="O389" s="37">
        <v>4825</v>
      </c>
      <c r="P389" s="37">
        <v>7514</v>
      </c>
      <c r="T389" s="37">
        <f t="shared" si="70"/>
        <v>-818</v>
      </c>
      <c r="U389" s="37">
        <f t="shared" si="71"/>
        <v>-65695</v>
      </c>
      <c r="V389" s="37">
        <f t="shared" si="72"/>
        <v>76</v>
      </c>
      <c r="W389" s="37">
        <f t="shared" si="73"/>
        <v>89.30000000000018</v>
      </c>
      <c r="X389" s="37">
        <f t="shared" si="74"/>
      </c>
      <c r="Y389" s="37">
        <f t="shared" si="75"/>
      </c>
      <c r="Z389" s="37">
        <f t="shared" si="75"/>
      </c>
    </row>
    <row r="390" spans="1:26" ht="16.5" customHeight="1">
      <c r="A390" s="58" t="s">
        <v>20</v>
      </c>
      <c r="B390" s="58">
        <v>1971</v>
      </c>
      <c r="C390" s="21" t="str">
        <f t="shared" si="77"/>
        <v>January-1971</v>
      </c>
      <c r="D390" s="23">
        <v>39.9</v>
      </c>
      <c r="E390" s="23">
        <v>64.25120772946863</v>
      </c>
      <c r="F390" s="24">
        <v>1.6</v>
      </c>
      <c r="G390" s="1">
        <f t="shared" si="76"/>
        <v>8.67246674767425</v>
      </c>
      <c r="H390" s="25">
        <f t="shared" si="78"/>
        <v>0</v>
      </c>
      <c r="I390" s="25">
        <f t="shared" si="79"/>
        <v>-0.0025062656641604564</v>
      </c>
      <c r="J390" s="26" t="b">
        <f t="shared" si="80"/>
        <v>0</v>
      </c>
      <c r="K390" s="26" t="b">
        <f t="shared" si="69"/>
        <v>0</v>
      </c>
      <c r="L390" s="23">
        <v>5.9</v>
      </c>
      <c r="M390" s="37">
        <v>57988</v>
      </c>
      <c r="N390" s="37">
        <v>1761211</v>
      </c>
      <c r="O390" s="37">
        <v>4849</v>
      </c>
      <c r="P390" s="37">
        <v>7556.4</v>
      </c>
      <c r="T390" s="37">
        <f t="shared" si="70"/>
        <v>-692</v>
      </c>
      <c r="U390" s="37">
        <f t="shared" si="71"/>
        <v>-50226</v>
      </c>
      <c r="V390" s="37">
        <f t="shared" si="72"/>
        <v>93</v>
      </c>
      <c r="W390" s="37">
        <f t="shared" si="73"/>
        <v>131.39999999999964</v>
      </c>
      <c r="X390" s="37">
        <f t="shared" si="74"/>
      </c>
      <c r="Y390" s="37">
        <f t="shared" si="75"/>
      </c>
      <c r="Z390" s="37">
        <f t="shared" si="75"/>
      </c>
    </row>
    <row r="391" spans="1:26" ht="16.5" customHeight="1">
      <c r="A391" s="58" t="s">
        <v>19</v>
      </c>
      <c r="B391" s="58">
        <v>1971</v>
      </c>
      <c r="C391" s="21" t="str">
        <f t="shared" si="77"/>
        <v>February-1971</v>
      </c>
      <c r="D391" s="23">
        <v>39.9</v>
      </c>
      <c r="E391" s="23">
        <v>64.25120772946863</v>
      </c>
      <c r="F391" s="24">
        <v>1.6</v>
      </c>
      <c r="G391" s="1">
        <f t="shared" si="76"/>
        <v>8.67246674767425</v>
      </c>
      <c r="H391" s="25">
        <f t="shared" si="78"/>
        <v>0</v>
      </c>
      <c r="I391" s="25">
        <f t="shared" si="79"/>
        <v>0</v>
      </c>
      <c r="J391" s="26" t="b">
        <f t="shared" si="80"/>
        <v>0</v>
      </c>
      <c r="K391" s="26" t="b">
        <f t="shared" si="69"/>
        <v>0</v>
      </c>
      <c r="L391" s="23">
        <v>5.9</v>
      </c>
      <c r="M391" s="37">
        <v>57929</v>
      </c>
      <c r="N391" s="37">
        <v>1753489</v>
      </c>
      <c r="O391" s="37">
        <v>4850</v>
      </c>
      <c r="P391" s="37">
        <v>7554.9</v>
      </c>
      <c r="T391" s="37">
        <f t="shared" si="70"/>
        <v>-857</v>
      </c>
      <c r="U391" s="37">
        <f t="shared" si="71"/>
        <v>-59291</v>
      </c>
      <c r="V391" s="37">
        <f t="shared" si="72"/>
        <v>77</v>
      </c>
      <c r="W391" s="37">
        <f t="shared" si="73"/>
        <v>113.09999999999945</v>
      </c>
      <c r="X391" s="37">
        <f t="shared" si="74"/>
      </c>
      <c r="Y391" s="37">
        <f t="shared" si="75"/>
      </c>
      <c r="Z391" s="37">
        <f t="shared" si="75"/>
      </c>
    </row>
    <row r="392" spans="1:26" ht="16.5" customHeight="1">
      <c r="A392" s="58" t="s">
        <v>18</v>
      </c>
      <c r="B392" s="58">
        <v>1971</v>
      </c>
      <c r="C392" s="21" t="str">
        <f t="shared" si="77"/>
        <v>March-1971</v>
      </c>
      <c r="D392" s="23">
        <v>40</v>
      </c>
      <c r="E392" s="23">
        <v>64.41223832528183</v>
      </c>
      <c r="F392" s="24">
        <v>1.6</v>
      </c>
      <c r="G392" s="1">
        <f t="shared" si="76"/>
        <v>8.650785580805064</v>
      </c>
      <c r="H392" s="25">
        <f t="shared" si="78"/>
        <v>0</v>
      </c>
      <c r="I392" s="25">
        <f t="shared" si="79"/>
        <v>-0.0025000000000000577</v>
      </c>
      <c r="J392" s="26" t="b">
        <f t="shared" si="80"/>
        <v>0</v>
      </c>
      <c r="K392" s="26" t="b">
        <f t="shared" si="69"/>
        <v>0</v>
      </c>
      <c r="L392" s="23">
        <v>6</v>
      </c>
      <c r="M392" s="37">
        <v>57951</v>
      </c>
      <c r="N392" s="37">
        <v>1754957</v>
      </c>
      <c r="O392" s="37">
        <v>4866</v>
      </c>
      <c r="P392" s="37">
        <v>7569.4</v>
      </c>
      <c r="T392" s="37">
        <f t="shared" si="70"/>
        <v>-898</v>
      </c>
      <c r="U392" s="37">
        <f t="shared" si="71"/>
        <v>-56311</v>
      </c>
      <c r="V392" s="37">
        <f t="shared" si="72"/>
        <v>75</v>
      </c>
      <c r="W392" s="37">
        <f t="shared" si="73"/>
        <v>104.29999999999927</v>
      </c>
      <c r="X392" s="37">
        <f t="shared" si="74"/>
      </c>
      <c r="Y392" s="37">
        <f t="shared" si="75"/>
      </c>
      <c r="Z392" s="37">
        <f t="shared" si="75"/>
      </c>
    </row>
    <row r="393" spans="1:26" ht="16.5" customHeight="1">
      <c r="A393" s="58" t="s">
        <v>17</v>
      </c>
      <c r="B393" s="58">
        <v>1971</v>
      </c>
      <c r="C393" s="21" t="str">
        <f t="shared" si="77"/>
        <v>April-1971</v>
      </c>
      <c r="D393" s="23">
        <v>40.1</v>
      </c>
      <c r="E393" s="23">
        <v>64.57326892109504</v>
      </c>
      <c r="F393" s="24">
        <v>1.6</v>
      </c>
      <c r="G393" s="1">
        <f t="shared" si="76"/>
        <v>8.629212549431486</v>
      </c>
      <c r="H393" s="25">
        <f t="shared" si="78"/>
        <v>0</v>
      </c>
      <c r="I393" s="25">
        <f t="shared" si="79"/>
        <v>-0.0024937655860347574</v>
      </c>
      <c r="J393" s="26" t="b">
        <f t="shared" si="80"/>
        <v>0</v>
      </c>
      <c r="K393" s="26" t="b">
        <f t="shared" si="69"/>
        <v>0</v>
      </c>
      <c r="L393" s="23">
        <v>5.9</v>
      </c>
      <c r="M393" s="37">
        <v>58092</v>
      </c>
      <c r="N393" s="37">
        <v>1765149</v>
      </c>
      <c r="O393" s="37">
        <v>4881</v>
      </c>
      <c r="P393" s="37">
        <v>7600.5</v>
      </c>
      <c r="T393" s="37">
        <f t="shared" si="70"/>
        <v>-551</v>
      </c>
      <c r="U393" s="37">
        <f t="shared" si="71"/>
        <v>-28611</v>
      </c>
      <c r="V393" s="37">
        <f t="shared" si="72"/>
        <v>101</v>
      </c>
      <c r="W393" s="37">
        <f t="shared" si="73"/>
        <v>153.30000000000018</v>
      </c>
      <c r="X393" s="37">
        <f t="shared" si="74"/>
      </c>
      <c r="Y393" s="37">
        <f t="shared" si="75"/>
      </c>
      <c r="Z393" s="37">
        <f t="shared" si="75"/>
      </c>
    </row>
    <row r="394" spans="1:26" ht="16.5" customHeight="1">
      <c r="A394" s="58" t="s">
        <v>16</v>
      </c>
      <c r="B394" s="58">
        <v>1971</v>
      </c>
      <c r="C394" s="21" t="str">
        <f t="shared" si="77"/>
        <v>May-1971</v>
      </c>
      <c r="D394" s="23">
        <v>40.3</v>
      </c>
      <c r="E394" s="23">
        <v>64.89533011272144</v>
      </c>
      <c r="F394" s="24">
        <v>1.6</v>
      </c>
      <c r="G394" s="1">
        <f t="shared" si="76"/>
        <v>8.586387673255649</v>
      </c>
      <c r="H394" s="25">
        <f t="shared" si="78"/>
        <v>0</v>
      </c>
      <c r="I394" s="25">
        <f t="shared" si="79"/>
        <v>-0.004962779156327368</v>
      </c>
      <c r="J394" s="26" t="b">
        <f t="shared" si="80"/>
        <v>0</v>
      </c>
      <c r="K394" s="26" t="b">
        <f t="shared" si="69"/>
        <v>0</v>
      </c>
      <c r="L394" s="23">
        <v>5.9</v>
      </c>
      <c r="M394" s="37">
        <v>58277</v>
      </c>
      <c r="N394" s="37">
        <v>1767215</v>
      </c>
      <c r="O394" s="37">
        <v>4894</v>
      </c>
      <c r="P394" s="37">
        <v>7623.1</v>
      </c>
      <c r="T394" s="37">
        <f t="shared" si="70"/>
        <v>-178</v>
      </c>
      <c r="U394" s="37">
        <f t="shared" si="71"/>
        <v>-19404</v>
      </c>
      <c r="V394" s="37">
        <f t="shared" si="72"/>
        <v>109</v>
      </c>
      <c r="W394" s="37">
        <f t="shared" si="73"/>
        <v>170</v>
      </c>
      <c r="X394" s="37">
        <f t="shared" si="74"/>
      </c>
      <c r="Y394" s="37">
        <f t="shared" si="75"/>
      </c>
      <c r="Z394" s="37">
        <f t="shared" si="75"/>
      </c>
    </row>
    <row r="395" spans="1:26" ht="16.5" customHeight="1">
      <c r="A395" s="58" t="s">
        <v>27</v>
      </c>
      <c r="B395" s="58">
        <v>1971</v>
      </c>
      <c r="C395" s="21" t="str">
        <f t="shared" si="77"/>
        <v>June-1971</v>
      </c>
      <c r="D395" s="23">
        <v>40.5</v>
      </c>
      <c r="E395" s="23">
        <v>65.21739130434786</v>
      </c>
      <c r="F395" s="24">
        <v>1.6</v>
      </c>
      <c r="G395" s="1">
        <f t="shared" si="76"/>
        <v>8.543985758819817</v>
      </c>
      <c r="H395" s="25">
        <f t="shared" si="78"/>
        <v>0</v>
      </c>
      <c r="I395" s="25">
        <f t="shared" si="79"/>
        <v>-0.004938271604938427</v>
      </c>
      <c r="J395" s="26" t="b">
        <f t="shared" si="80"/>
        <v>0</v>
      </c>
      <c r="K395" s="26" t="b">
        <f t="shared" si="69"/>
        <v>0</v>
      </c>
      <c r="L395" s="23">
        <v>5.9</v>
      </c>
      <c r="M395" s="37">
        <v>58245</v>
      </c>
      <c r="N395" s="37">
        <v>1770374</v>
      </c>
      <c r="O395" s="37">
        <v>4904</v>
      </c>
      <c r="P395" s="37">
        <v>7639.7</v>
      </c>
      <c r="T395" s="37">
        <f t="shared" si="70"/>
        <v>-117</v>
      </c>
      <c r="U395" s="37">
        <f t="shared" si="71"/>
        <v>-9129</v>
      </c>
      <c r="V395" s="37">
        <f t="shared" si="72"/>
        <v>122</v>
      </c>
      <c r="W395" s="37">
        <f t="shared" si="73"/>
        <v>186.09999999999945</v>
      </c>
      <c r="X395" s="37">
        <f t="shared" si="74"/>
      </c>
      <c r="Y395" s="37">
        <f t="shared" si="75"/>
      </c>
      <c r="Z395" s="37">
        <f t="shared" si="75"/>
      </c>
    </row>
    <row r="396" spans="1:26" ht="16.5" customHeight="1">
      <c r="A396" s="58" t="s">
        <v>26</v>
      </c>
      <c r="B396" s="58">
        <v>1971</v>
      </c>
      <c r="C396" s="21" t="str">
        <f t="shared" si="77"/>
        <v>July-1971</v>
      </c>
      <c r="D396" s="23">
        <v>40.6</v>
      </c>
      <c r="E396" s="23">
        <v>65.37842190016107</v>
      </c>
      <c r="F396" s="24">
        <v>1.6</v>
      </c>
      <c r="G396" s="1">
        <f t="shared" si="76"/>
        <v>8.522941458921245</v>
      </c>
      <c r="H396" s="25">
        <f t="shared" si="78"/>
        <v>0</v>
      </c>
      <c r="I396" s="25">
        <f t="shared" si="79"/>
        <v>-0.0024630541871921707</v>
      </c>
      <c r="J396" s="26" t="b">
        <f t="shared" si="80"/>
        <v>0</v>
      </c>
      <c r="K396" s="26" t="b">
        <f t="shared" si="69"/>
        <v>0</v>
      </c>
      <c r="L396" s="23">
        <v>6</v>
      </c>
      <c r="M396" s="37">
        <v>58304</v>
      </c>
      <c r="N396" s="37">
        <v>1767802</v>
      </c>
      <c r="O396" s="37">
        <v>4922</v>
      </c>
      <c r="P396" s="37">
        <v>7669.2</v>
      </c>
      <c r="T396" s="37">
        <f t="shared" si="70"/>
        <v>-52</v>
      </c>
      <c r="U396" s="37">
        <f t="shared" si="71"/>
        <v>-17189</v>
      </c>
      <c r="V396" s="37">
        <f t="shared" si="72"/>
        <v>137</v>
      </c>
      <c r="W396" s="37">
        <f t="shared" si="73"/>
        <v>206.30000000000018</v>
      </c>
      <c r="X396" s="37">
        <f t="shared" si="74"/>
      </c>
      <c r="Y396" s="37">
        <f t="shared" si="75"/>
      </c>
      <c r="Z396" s="37">
        <f t="shared" si="75"/>
      </c>
    </row>
    <row r="397" spans="1:26" ht="16.5" customHeight="1">
      <c r="A397" s="58" t="s">
        <v>25</v>
      </c>
      <c r="B397" s="58">
        <v>1971</v>
      </c>
      <c r="C397" s="21" t="str">
        <f t="shared" si="77"/>
        <v>August-1971</v>
      </c>
      <c r="D397" s="23">
        <v>40.7</v>
      </c>
      <c r="E397" s="23">
        <v>65.53945249597429</v>
      </c>
      <c r="F397" s="24">
        <v>1.6</v>
      </c>
      <c r="G397" s="1">
        <f t="shared" si="76"/>
        <v>8.502000570815785</v>
      </c>
      <c r="H397" s="25">
        <f t="shared" si="78"/>
        <v>0</v>
      </c>
      <c r="I397" s="25">
        <f t="shared" si="79"/>
        <v>-0.002457002457002866</v>
      </c>
      <c r="J397" s="26" t="b">
        <f t="shared" si="80"/>
        <v>0</v>
      </c>
      <c r="K397" s="26" t="b">
        <f t="shared" si="69"/>
        <v>0</v>
      </c>
      <c r="L397" s="23">
        <v>6.1</v>
      </c>
      <c r="M397" s="37">
        <v>58329</v>
      </c>
      <c r="N397" s="37">
        <v>1767619</v>
      </c>
      <c r="O397" s="37">
        <v>4935</v>
      </c>
      <c r="P397" s="37">
        <v>7696.8</v>
      </c>
      <c r="T397" s="37">
        <f t="shared" si="70"/>
        <v>107</v>
      </c>
      <c r="U397" s="37">
        <f t="shared" si="71"/>
        <v>-11637</v>
      </c>
      <c r="V397" s="37">
        <f t="shared" si="72"/>
        <v>152</v>
      </c>
      <c r="W397" s="37">
        <f t="shared" si="73"/>
        <v>236.30000000000018</v>
      </c>
      <c r="X397" s="37">
        <f t="shared" si="74"/>
      </c>
      <c r="Y397" s="37">
        <f t="shared" si="75"/>
      </c>
      <c r="Z397" s="37">
        <f t="shared" si="75"/>
      </c>
    </row>
    <row r="398" spans="1:26" ht="16.5" customHeight="1">
      <c r="A398" s="58" t="s">
        <v>24</v>
      </c>
      <c r="B398" s="58">
        <v>1971</v>
      </c>
      <c r="C398" s="21" t="str">
        <f t="shared" si="77"/>
        <v>September-1971</v>
      </c>
      <c r="D398" s="23">
        <v>40.8</v>
      </c>
      <c r="E398" s="23">
        <v>65.70048309178748</v>
      </c>
      <c r="F398" s="24">
        <v>1.6</v>
      </c>
      <c r="G398" s="1">
        <f t="shared" si="76"/>
        <v>8.481162334122612</v>
      </c>
      <c r="H398" s="25">
        <f t="shared" si="78"/>
        <v>0</v>
      </c>
      <c r="I398" s="25">
        <f t="shared" si="79"/>
        <v>-0.002450980392156521</v>
      </c>
      <c r="J398" s="26" t="b">
        <f t="shared" si="80"/>
        <v>0</v>
      </c>
      <c r="K398" s="26" t="b">
        <f t="shared" si="69"/>
        <v>0</v>
      </c>
      <c r="L398" s="23">
        <v>6</v>
      </c>
      <c r="M398" s="37">
        <v>58549</v>
      </c>
      <c r="N398" s="37">
        <v>1774922</v>
      </c>
      <c r="O398" s="37">
        <v>4947</v>
      </c>
      <c r="P398" s="37">
        <v>7720.7</v>
      </c>
      <c r="T398" s="37">
        <f t="shared" si="70"/>
        <v>342</v>
      </c>
      <c r="U398" s="37">
        <f t="shared" si="71"/>
        <v>4805</v>
      </c>
      <c r="V398" s="37">
        <f t="shared" si="72"/>
        <v>150</v>
      </c>
      <c r="W398" s="37">
        <f t="shared" si="73"/>
        <v>241.80000000000018</v>
      </c>
      <c r="X398" s="37">
        <f t="shared" si="74"/>
      </c>
      <c r="Y398" s="37">
        <f t="shared" si="75"/>
      </c>
      <c r="Z398" s="37">
        <f t="shared" si="75"/>
      </c>
    </row>
    <row r="399" spans="1:26" ht="16.5" customHeight="1">
      <c r="A399" s="58" t="s">
        <v>23</v>
      </c>
      <c r="B399" s="58">
        <v>1971</v>
      </c>
      <c r="C399" s="21" t="str">
        <f t="shared" si="77"/>
        <v>October-1971</v>
      </c>
      <c r="D399" s="23">
        <v>40.9</v>
      </c>
      <c r="E399" s="23">
        <v>65.86151368760068</v>
      </c>
      <c r="F399" s="24">
        <v>1.6</v>
      </c>
      <c r="G399" s="1">
        <f t="shared" si="76"/>
        <v>8.460425995897372</v>
      </c>
      <c r="H399" s="25">
        <f t="shared" si="78"/>
        <v>0</v>
      </c>
      <c r="I399" s="25">
        <f t="shared" si="79"/>
        <v>-0.0024449877750611915</v>
      </c>
      <c r="J399" s="26" t="b">
        <f t="shared" si="80"/>
        <v>0</v>
      </c>
      <c r="K399" s="26" t="b">
        <f t="shared" si="69"/>
        <v>0</v>
      </c>
      <c r="L399" s="23">
        <v>5.8</v>
      </c>
      <c r="M399" s="37">
        <v>58527</v>
      </c>
      <c r="N399" s="37">
        <v>1777624</v>
      </c>
      <c r="O399" s="37">
        <v>4955</v>
      </c>
      <c r="P399" s="37">
        <v>7728</v>
      </c>
      <c r="T399" s="37">
        <f t="shared" si="70"/>
        <v>801</v>
      </c>
      <c r="U399" s="37">
        <f t="shared" si="71"/>
        <v>25245</v>
      </c>
      <c r="V399" s="37">
        <f t="shared" si="72"/>
        <v>143</v>
      </c>
      <c r="W399" s="37">
        <f t="shared" si="73"/>
        <v>232.30000000000018</v>
      </c>
      <c r="X399" s="37">
        <f t="shared" si="74"/>
      </c>
      <c r="Y399" s="37">
        <f t="shared" si="75"/>
      </c>
      <c r="Z399" s="37">
        <f t="shared" si="75"/>
      </c>
    </row>
    <row r="400" spans="1:26" ht="16.5" customHeight="1">
      <c r="A400" s="58" t="s">
        <v>22</v>
      </c>
      <c r="B400" s="58">
        <v>1971</v>
      </c>
      <c r="C400" s="21" t="str">
        <f t="shared" si="77"/>
        <v>November-1971</v>
      </c>
      <c r="D400" s="23">
        <v>41</v>
      </c>
      <c r="E400" s="23">
        <v>66.02254428341388</v>
      </c>
      <c r="F400" s="24">
        <v>1.6</v>
      </c>
      <c r="G400" s="1">
        <f t="shared" si="76"/>
        <v>8.439790810541526</v>
      </c>
      <c r="H400" s="25">
        <f t="shared" si="78"/>
        <v>0</v>
      </c>
      <c r="I400" s="25">
        <f t="shared" si="79"/>
        <v>-0.0024390243902437936</v>
      </c>
      <c r="J400" s="26" t="b">
        <f t="shared" si="80"/>
        <v>0</v>
      </c>
      <c r="K400" s="26" t="b">
        <f aca="true" t="shared" si="81" ref="K400:K463">J388</f>
        <v>0</v>
      </c>
      <c r="L400" s="23">
        <v>6</v>
      </c>
      <c r="M400" s="37">
        <v>58698</v>
      </c>
      <c r="N400" s="37">
        <v>1787473</v>
      </c>
      <c r="O400" s="37">
        <v>4966</v>
      </c>
      <c r="P400" s="37">
        <v>7729.3</v>
      </c>
      <c r="T400" s="37">
        <f aca="true" t="shared" si="82" ref="T400:T463">IF(M388&gt;0,M400-M388,"")</f>
        <v>1119</v>
      </c>
      <c r="U400" s="37">
        <f t="shared" si="71"/>
        <v>45471</v>
      </c>
      <c r="V400" s="37">
        <f t="shared" si="72"/>
        <v>162</v>
      </c>
      <c r="W400" s="37">
        <f t="shared" si="73"/>
        <v>262.6999999999998</v>
      </c>
      <c r="X400" s="37">
        <f t="shared" si="74"/>
      </c>
      <c r="Y400" s="37">
        <f t="shared" si="75"/>
      </c>
      <c r="Z400" s="37">
        <f t="shared" si="75"/>
      </c>
    </row>
    <row r="401" spans="1:26" ht="16.5" customHeight="1">
      <c r="A401" s="58" t="s">
        <v>21</v>
      </c>
      <c r="B401" s="58">
        <v>1971</v>
      </c>
      <c r="C401" s="21" t="str">
        <f t="shared" si="77"/>
        <v>December-1971</v>
      </c>
      <c r="D401" s="23">
        <v>41.1</v>
      </c>
      <c r="E401" s="23">
        <v>66.18357487922708</v>
      </c>
      <c r="F401" s="24">
        <v>1.6</v>
      </c>
      <c r="G401" s="1">
        <f t="shared" si="76"/>
        <v>8.419256039712957</v>
      </c>
      <c r="H401" s="25">
        <f t="shared" si="78"/>
        <v>0</v>
      </c>
      <c r="I401" s="25">
        <f t="shared" si="79"/>
        <v>-0.0024330900243308973</v>
      </c>
      <c r="J401" s="26" t="b">
        <f t="shared" si="80"/>
        <v>0</v>
      </c>
      <c r="K401" s="26" t="b">
        <f t="shared" si="81"/>
        <v>0</v>
      </c>
      <c r="L401" s="23">
        <v>6</v>
      </c>
      <c r="M401" s="37">
        <v>58918</v>
      </c>
      <c r="N401" s="37">
        <v>1793820</v>
      </c>
      <c r="O401" s="37">
        <v>4992</v>
      </c>
      <c r="P401" s="37">
        <v>7787.1</v>
      </c>
      <c r="T401" s="37">
        <f t="shared" si="82"/>
        <v>973</v>
      </c>
      <c r="U401" s="37">
        <f t="shared" si="71"/>
        <v>35590</v>
      </c>
      <c r="V401" s="37">
        <f t="shared" si="72"/>
        <v>167</v>
      </c>
      <c r="W401" s="37">
        <f t="shared" si="73"/>
        <v>273.10000000000036</v>
      </c>
      <c r="X401" s="37">
        <f t="shared" si="74"/>
      </c>
      <c r="Y401" s="37">
        <f t="shared" si="75"/>
      </c>
      <c r="Z401" s="37">
        <f t="shared" si="75"/>
      </c>
    </row>
    <row r="402" spans="1:26" ht="16.5" customHeight="1">
      <c r="A402" s="58" t="s">
        <v>20</v>
      </c>
      <c r="B402" s="58">
        <v>1972</v>
      </c>
      <c r="C402" s="21" t="str">
        <f t="shared" si="77"/>
        <v>January-1972</v>
      </c>
      <c r="D402" s="23">
        <v>41.2</v>
      </c>
      <c r="E402" s="23">
        <v>66.34460547504028</v>
      </c>
      <c r="F402" s="24">
        <v>1.6</v>
      </c>
      <c r="G402" s="1">
        <f t="shared" si="76"/>
        <v>8.398820952237926</v>
      </c>
      <c r="H402" s="25">
        <f t="shared" si="78"/>
        <v>0</v>
      </c>
      <c r="I402" s="25">
        <f t="shared" si="79"/>
        <v>-0.0024271844660193054</v>
      </c>
      <c r="J402" s="26" t="b">
        <f t="shared" si="80"/>
        <v>0</v>
      </c>
      <c r="K402" s="26" t="b">
        <f t="shared" si="81"/>
        <v>0</v>
      </c>
      <c r="L402" s="23">
        <v>5.8</v>
      </c>
      <c r="M402" s="37">
        <v>59179</v>
      </c>
      <c r="N402" s="37">
        <v>1809392</v>
      </c>
      <c r="O402" s="37">
        <v>5017</v>
      </c>
      <c r="P402" s="37">
        <v>7891.7</v>
      </c>
      <c r="T402" s="37">
        <f t="shared" si="82"/>
        <v>1191</v>
      </c>
      <c r="U402" s="37">
        <f t="shared" si="71"/>
        <v>48181</v>
      </c>
      <c r="V402" s="37">
        <f t="shared" si="72"/>
        <v>168</v>
      </c>
      <c r="W402" s="37">
        <f t="shared" si="73"/>
        <v>335.3000000000002</v>
      </c>
      <c r="X402" s="37">
        <f t="shared" si="74"/>
      </c>
      <c r="Y402" s="37">
        <f t="shared" si="75"/>
      </c>
      <c r="Z402" s="37">
        <f t="shared" si="75"/>
      </c>
    </row>
    <row r="403" spans="1:26" ht="16.5" customHeight="1">
      <c r="A403" s="58" t="s">
        <v>19</v>
      </c>
      <c r="B403" s="58">
        <v>1972</v>
      </c>
      <c r="C403" s="21" t="str">
        <f t="shared" si="77"/>
        <v>February-1972</v>
      </c>
      <c r="D403" s="23">
        <v>41.4</v>
      </c>
      <c r="E403" s="23">
        <v>66.66666666666669</v>
      </c>
      <c r="F403" s="24">
        <v>1.6</v>
      </c>
      <c r="G403" s="1">
        <f t="shared" si="76"/>
        <v>8.35824693797591</v>
      </c>
      <c r="H403" s="25">
        <f t="shared" si="78"/>
        <v>0</v>
      </c>
      <c r="I403" s="25">
        <f t="shared" si="79"/>
        <v>-0.004830917874395824</v>
      </c>
      <c r="J403" s="26" t="b">
        <f t="shared" si="80"/>
        <v>0</v>
      </c>
      <c r="K403" s="26" t="b">
        <f t="shared" si="81"/>
        <v>0</v>
      </c>
      <c r="L403" s="23">
        <v>5.7</v>
      </c>
      <c r="M403" s="37">
        <v>59354</v>
      </c>
      <c r="N403" s="37">
        <v>1813377</v>
      </c>
      <c r="O403" s="37">
        <v>5040</v>
      </c>
      <c r="P403" s="37">
        <v>7924.4</v>
      </c>
      <c r="T403" s="37">
        <f t="shared" si="82"/>
        <v>1425</v>
      </c>
      <c r="U403" s="37">
        <f t="shared" si="71"/>
        <v>59888</v>
      </c>
      <c r="V403" s="37">
        <f t="shared" si="72"/>
        <v>190</v>
      </c>
      <c r="W403" s="37">
        <f t="shared" si="73"/>
        <v>369.5</v>
      </c>
      <c r="X403" s="37">
        <f t="shared" si="74"/>
      </c>
      <c r="Y403" s="37">
        <f t="shared" si="75"/>
      </c>
      <c r="Z403" s="37">
        <f t="shared" si="75"/>
      </c>
    </row>
    <row r="404" spans="1:26" ht="16.5" customHeight="1">
      <c r="A404" s="58" t="s">
        <v>18</v>
      </c>
      <c r="B404" s="58">
        <v>1972</v>
      </c>
      <c r="C404" s="21" t="str">
        <f t="shared" si="77"/>
        <v>March-1972</v>
      </c>
      <c r="D404" s="23">
        <v>41.4</v>
      </c>
      <c r="E404" s="23">
        <v>66.66666666666669</v>
      </c>
      <c r="F404" s="24">
        <v>1.6</v>
      </c>
      <c r="G404" s="1">
        <f t="shared" si="76"/>
        <v>8.35824693797591</v>
      </c>
      <c r="H404" s="25">
        <f t="shared" si="78"/>
        <v>0</v>
      </c>
      <c r="I404" s="25">
        <f t="shared" si="79"/>
        <v>0</v>
      </c>
      <c r="J404" s="26" t="b">
        <f t="shared" si="80"/>
        <v>0</v>
      </c>
      <c r="K404" s="26" t="b">
        <f t="shared" si="81"/>
        <v>0</v>
      </c>
      <c r="L404" s="23">
        <v>5.8</v>
      </c>
      <c r="M404" s="37">
        <v>59616</v>
      </c>
      <c r="N404" s="37">
        <v>1824225</v>
      </c>
      <c r="O404" s="37">
        <v>5057</v>
      </c>
      <c r="P404" s="37">
        <v>7946.6</v>
      </c>
      <c r="T404" s="37">
        <f t="shared" si="82"/>
        <v>1665</v>
      </c>
      <c r="U404" s="37">
        <f t="shared" si="71"/>
        <v>69268</v>
      </c>
      <c r="V404" s="37">
        <f t="shared" si="72"/>
        <v>191</v>
      </c>
      <c r="W404" s="37">
        <f t="shared" si="73"/>
        <v>377.2000000000007</v>
      </c>
      <c r="X404" s="37">
        <f t="shared" si="74"/>
      </c>
      <c r="Y404" s="37">
        <f t="shared" si="75"/>
      </c>
      <c r="Z404" s="37">
        <f t="shared" si="75"/>
      </c>
    </row>
    <row r="405" spans="1:26" ht="16.5" customHeight="1">
      <c r="A405" s="58" t="s">
        <v>17</v>
      </c>
      <c r="B405" s="58">
        <v>1972</v>
      </c>
      <c r="C405" s="21" t="str">
        <f t="shared" si="77"/>
        <v>April-1972</v>
      </c>
      <c r="D405" s="23">
        <v>41.5</v>
      </c>
      <c r="E405" s="23">
        <v>66.82769726247989</v>
      </c>
      <c r="F405" s="24">
        <v>1.6</v>
      </c>
      <c r="G405" s="1">
        <f t="shared" si="76"/>
        <v>8.338106583908498</v>
      </c>
      <c r="H405" s="25">
        <f t="shared" si="78"/>
        <v>0</v>
      </c>
      <c r="I405" s="25">
        <f t="shared" si="79"/>
        <v>-0.002409638554216831</v>
      </c>
      <c r="J405" s="26" t="b">
        <f t="shared" si="80"/>
        <v>0</v>
      </c>
      <c r="K405" s="26" t="b">
        <f t="shared" si="81"/>
        <v>0</v>
      </c>
      <c r="L405" s="23">
        <v>5.7</v>
      </c>
      <c r="M405" s="37">
        <v>59805</v>
      </c>
      <c r="N405" s="37">
        <v>1828838</v>
      </c>
      <c r="O405" s="37">
        <v>5074</v>
      </c>
      <c r="P405" s="37">
        <v>7972.6</v>
      </c>
      <c r="T405" s="37">
        <f t="shared" si="82"/>
        <v>1713</v>
      </c>
      <c r="U405" s="37">
        <f t="shared" si="71"/>
        <v>63689</v>
      </c>
      <c r="V405" s="37">
        <f t="shared" si="72"/>
        <v>193</v>
      </c>
      <c r="W405" s="37">
        <f t="shared" si="73"/>
        <v>372.10000000000036</v>
      </c>
      <c r="X405" s="37">
        <f t="shared" si="74"/>
      </c>
      <c r="Y405" s="37">
        <f t="shared" si="75"/>
      </c>
      <c r="Z405" s="37">
        <f t="shared" si="75"/>
      </c>
    </row>
    <row r="406" spans="1:26" ht="16.5" customHeight="1">
      <c r="A406" s="58" t="s">
        <v>16</v>
      </c>
      <c r="B406" s="58">
        <v>1972</v>
      </c>
      <c r="C406" s="21" t="str">
        <f t="shared" si="77"/>
        <v>May-1972</v>
      </c>
      <c r="D406" s="23">
        <v>41.6</v>
      </c>
      <c r="E406" s="23">
        <v>66.98872785829309</v>
      </c>
      <c r="F406" s="24">
        <v>1.6</v>
      </c>
      <c r="G406" s="1">
        <f t="shared" si="76"/>
        <v>8.31806305846641</v>
      </c>
      <c r="H406" s="25">
        <f t="shared" si="78"/>
        <v>0</v>
      </c>
      <c r="I406" s="25">
        <f t="shared" si="79"/>
        <v>-0.0024038461538461453</v>
      </c>
      <c r="J406" s="26" t="b">
        <f t="shared" si="80"/>
        <v>0</v>
      </c>
      <c r="K406" s="26" t="b">
        <f t="shared" si="81"/>
        <v>0</v>
      </c>
      <c r="L406" s="23">
        <v>5.7</v>
      </c>
      <c r="M406" s="37">
        <v>60051</v>
      </c>
      <c r="N406" s="37">
        <v>1830616</v>
      </c>
      <c r="O406" s="37">
        <v>5088</v>
      </c>
      <c r="P406" s="37">
        <v>7989.3</v>
      </c>
      <c r="T406" s="37">
        <f t="shared" si="82"/>
        <v>1774</v>
      </c>
      <c r="U406" s="37">
        <f t="shared" si="71"/>
        <v>63401</v>
      </c>
      <c r="V406" s="37">
        <f t="shared" si="72"/>
        <v>194</v>
      </c>
      <c r="W406" s="37">
        <f t="shared" si="73"/>
        <v>366.1999999999998</v>
      </c>
      <c r="X406" s="37">
        <f t="shared" si="74"/>
      </c>
      <c r="Y406" s="37">
        <f t="shared" si="75"/>
      </c>
      <c r="Z406" s="37">
        <f t="shared" si="75"/>
      </c>
    </row>
    <row r="407" spans="1:26" ht="16.5" customHeight="1">
      <c r="A407" s="58" t="s">
        <v>27</v>
      </c>
      <c r="B407" s="58">
        <v>1972</v>
      </c>
      <c r="C407" s="21" t="str">
        <f t="shared" si="77"/>
        <v>June-1972</v>
      </c>
      <c r="D407" s="23">
        <v>41.7</v>
      </c>
      <c r="E407" s="23">
        <v>67.14975845410629</v>
      </c>
      <c r="F407" s="24">
        <v>1.6</v>
      </c>
      <c r="G407" s="1">
        <f t="shared" si="76"/>
        <v>8.298115665040832</v>
      </c>
      <c r="H407" s="25">
        <f t="shared" si="78"/>
        <v>0</v>
      </c>
      <c r="I407" s="25">
        <f t="shared" si="79"/>
        <v>-0.0023980815347721673</v>
      </c>
      <c r="J407" s="26" t="b">
        <f t="shared" si="80"/>
        <v>0</v>
      </c>
      <c r="K407" s="26" t="b">
        <f t="shared" si="81"/>
        <v>0</v>
      </c>
      <c r="L407" s="23">
        <v>5.7</v>
      </c>
      <c r="M407" s="37">
        <v>60355</v>
      </c>
      <c r="N407" s="37">
        <v>1844816</v>
      </c>
      <c r="O407" s="37">
        <v>5114</v>
      </c>
      <c r="P407" s="37">
        <v>8019.4</v>
      </c>
      <c r="T407" s="37">
        <f t="shared" si="82"/>
        <v>2110</v>
      </c>
      <c r="U407" s="37">
        <f t="shared" si="71"/>
        <v>74442</v>
      </c>
      <c r="V407" s="37">
        <f t="shared" si="72"/>
        <v>210</v>
      </c>
      <c r="W407" s="37">
        <f t="shared" si="73"/>
        <v>379.6999999999998</v>
      </c>
      <c r="X407" s="37">
        <f t="shared" si="74"/>
      </c>
      <c r="Y407" s="37">
        <f t="shared" si="75"/>
      </c>
      <c r="Z407" s="37">
        <f t="shared" si="75"/>
      </c>
    </row>
    <row r="408" spans="1:26" ht="16.5" customHeight="1">
      <c r="A408" s="58" t="s">
        <v>26</v>
      </c>
      <c r="B408" s="58">
        <v>1972</v>
      </c>
      <c r="C408" s="21" t="str">
        <f t="shared" si="77"/>
        <v>July-1972</v>
      </c>
      <c r="D408" s="23">
        <v>41.8</v>
      </c>
      <c r="E408" s="23">
        <v>67.31078904991948</v>
      </c>
      <c r="F408" s="24">
        <v>1.6</v>
      </c>
      <c r="G408" s="1">
        <f t="shared" si="76"/>
        <v>8.278263713689062</v>
      </c>
      <c r="H408" s="25">
        <f t="shared" si="78"/>
        <v>0</v>
      </c>
      <c r="I408" s="25">
        <f t="shared" si="79"/>
        <v>-0.0023923444976073904</v>
      </c>
      <c r="J408" s="26" t="b">
        <f t="shared" si="80"/>
        <v>0</v>
      </c>
      <c r="K408" s="26" t="b">
        <f t="shared" si="81"/>
        <v>0</v>
      </c>
      <c r="L408" s="23">
        <v>5.6</v>
      </c>
      <c r="M408" s="37">
        <v>60226</v>
      </c>
      <c r="N408" s="37">
        <v>1834259</v>
      </c>
      <c r="O408" s="37">
        <v>5123</v>
      </c>
      <c r="P408" s="37">
        <v>8032.3</v>
      </c>
      <c r="T408" s="37">
        <f t="shared" si="82"/>
        <v>1922</v>
      </c>
      <c r="U408" s="37">
        <f t="shared" si="71"/>
        <v>66457</v>
      </c>
      <c r="V408" s="37">
        <f t="shared" si="72"/>
        <v>201</v>
      </c>
      <c r="W408" s="37">
        <f t="shared" si="73"/>
        <v>363.10000000000036</v>
      </c>
      <c r="X408" s="37">
        <f t="shared" si="74"/>
      </c>
      <c r="Y408" s="37">
        <f t="shared" si="75"/>
      </c>
      <c r="Z408" s="37">
        <f t="shared" si="75"/>
      </c>
    </row>
    <row r="409" spans="1:26" ht="16.5" customHeight="1">
      <c r="A409" s="58" t="s">
        <v>25</v>
      </c>
      <c r="B409" s="58">
        <v>1972</v>
      </c>
      <c r="C409" s="21" t="str">
        <f t="shared" si="77"/>
        <v>August-1972</v>
      </c>
      <c r="D409" s="23">
        <v>41.9</v>
      </c>
      <c r="E409" s="23">
        <v>67.4718196457327</v>
      </c>
      <c r="F409" s="24">
        <v>1.6</v>
      </c>
      <c r="G409" s="1">
        <f t="shared" si="76"/>
        <v>8.258506521054958</v>
      </c>
      <c r="H409" s="25">
        <f t="shared" si="78"/>
        <v>0</v>
      </c>
      <c r="I409" s="25">
        <f t="shared" si="79"/>
        <v>-0.0023866348448688957</v>
      </c>
      <c r="J409" s="26" t="b">
        <f t="shared" si="80"/>
        <v>0</v>
      </c>
      <c r="K409" s="26" t="b">
        <f t="shared" si="81"/>
        <v>0</v>
      </c>
      <c r="L409" s="23">
        <v>5.6</v>
      </c>
      <c r="M409" s="37">
        <v>60608</v>
      </c>
      <c r="N409" s="37">
        <v>1845704</v>
      </c>
      <c r="O409" s="37">
        <v>5145</v>
      </c>
      <c r="P409" s="37">
        <v>8066.4</v>
      </c>
      <c r="T409" s="37">
        <f t="shared" si="82"/>
        <v>2279</v>
      </c>
      <c r="U409" s="37">
        <f t="shared" si="71"/>
        <v>78085</v>
      </c>
      <c r="V409" s="37">
        <f t="shared" si="72"/>
        <v>210</v>
      </c>
      <c r="W409" s="37">
        <f t="shared" si="73"/>
        <v>369.59999999999945</v>
      </c>
      <c r="X409" s="37">
        <f t="shared" si="74"/>
      </c>
      <c r="Y409" s="37">
        <f t="shared" si="75"/>
      </c>
      <c r="Z409" s="37">
        <f t="shared" si="75"/>
      </c>
    </row>
    <row r="410" spans="1:26" ht="16.5" customHeight="1">
      <c r="A410" s="58" t="s">
        <v>24</v>
      </c>
      <c r="B410" s="58">
        <v>1972</v>
      </c>
      <c r="C410" s="21" t="str">
        <f t="shared" si="77"/>
        <v>September-1972</v>
      </c>
      <c r="D410" s="23">
        <v>42.1</v>
      </c>
      <c r="E410" s="23">
        <v>67.79388083735911</v>
      </c>
      <c r="F410" s="24">
        <v>1.6</v>
      </c>
      <c r="G410" s="1">
        <f t="shared" si="76"/>
        <v>8.219273710978685</v>
      </c>
      <c r="H410" s="25">
        <f t="shared" si="78"/>
        <v>0</v>
      </c>
      <c r="I410" s="25">
        <f t="shared" si="79"/>
        <v>-0.004750593824228266</v>
      </c>
      <c r="J410" s="26" t="b">
        <f t="shared" si="80"/>
        <v>0</v>
      </c>
      <c r="K410" s="26" t="b">
        <f t="shared" si="81"/>
        <v>0</v>
      </c>
      <c r="L410" s="23">
        <v>5.5</v>
      </c>
      <c r="M410" s="37">
        <v>60688</v>
      </c>
      <c r="N410" s="37">
        <v>1853339</v>
      </c>
      <c r="O410" s="37">
        <v>5144</v>
      </c>
      <c r="P410" s="37">
        <v>8073.1</v>
      </c>
      <c r="T410" s="37">
        <f t="shared" si="82"/>
        <v>2139</v>
      </c>
      <c r="U410" s="37">
        <f t="shared" si="71"/>
        <v>78417</v>
      </c>
      <c r="V410" s="37">
        <f t="shared" si="72"/>
        <v>197</v>
      </c>
      <c r="W410" s="37">
        <f t="shared" si="73"/>
        <v>352.40000000000055</v>
      </c>
      <c r="X410" s="37">
        <f t="shared" si="74"/>
      </c>
      <c r="Y410" s="37">
        <f t="shared" si="75"/>
      </c>
      <c r="Z410" s="37">
        <f t="shared" si="75"/>
      </c>
    </row>
    <row r="411" spans="1:26" ht="16.5" customHeight="1">
      <c r="A411" s="58" t="s">
        <v>23</v>
      </c>
      <c r="B411" s="58">
        <v>1972</v>
      </c>
      <c r="C411" s="21" t="str">
        <f t="shared" si="77"/>
        <v>October-1972</v>
      </c>
      <c r="D411" s="23">
        <v>42.2</v>
      </c>
      <c r="E411" s="23">
        <v>67.95491143317231</v>
      </c>
      <c r="F411" s="24">
        <v>1.6</v>
      </c>
      <c r="G411" s="1">
        <f t="shared" si="76"/>
        <v>8.199796759056936</v>
      </c>
      <c r="H411" s="25">
        <f t="shared" si="78"/>
        <v>0</v>
      </c>
      <c r="I411" s="25">
        <f t="shared" si="79"/>
        <v>-0.0023696682464453556</v>
      </c>
      <c r="J411" s="26" t="b">
        <f t="shared" si="80"/>
        <v>0</v>
      </c>
      <c r="K411" s="26" t="b">
        <f t="shared" si="81"/>
        <v>0</v>
      </c>
      <c r="L411" s="23">
        <v>5.6</v>
      </c>
      <c r="M411" s="37">
        <v>61067</v>
      </c>
      <c r="N411" s="37">
        <v>1870424</v>
      </c>
      <c r="O411" s="37">
        <v>5182</v>
      </c>
      <c r="P411" s="37">
        <v>8124.5</v>
      </c>
      <c r="T411" s="37">
        <f t="shared" si="82"/>
        <v>2540</v>
      </c>
      <c r="U411" s="37">
        <f t="shared" si="71"/>
        <v>92800</v>
      </c>
      <c r="V411" s="37">
        <f t="shared" si="72"/>
        <v>227</v>
      </c>
      <c r="W411" s="37">
        <f t="shared" si="73"/>
        <v>396.5</v>
      </c>
      <c r="X411" s="37">
        <f t="shared" si="74"/>
      </c>
      <c r="Y411" s="37">
        <f t="shared" si="75"/>
      </c>
      <c r="Z411" s="37">
        <f t="shared" si="75"/>
      </c>
    </row>
    <row r="412" spans="1:26" ht="16.5" customHeight="1">
      <c r="A412" s="58" t="s">
        <v>22</v>
      </c>
      <c r="B412" s="58">
        <v>1972</v>
      </c>
      <c r="C412" s="21" t="str">
        <f t="shared" si="77"/>
        <v>November-1972</v>
      </c>
      <c r="D412" s="23">
        <v>42.4</v>
      </c>
      <c r="E412" s="23">
        <v>68.27697262479872</v>
      </c>
      <c r="F412" s="24">
        <v>1.6</v>
      </c>
      <c r="G412" s="1">
        <f t="shared" si="76"/>
        <v>8.161118472457611</v>
      </c>
      <c r="H412" s="25">
        <f t="shared" si="78"/>
        <v>0</v>
      </c>
      <c r="I412" s="25">
        <f t="shared" si="79"/>
        <v>-0.004716981132075415</v>
      </c>
      <c r="J412" s="26" t="b">
        <f t="shared" si="80"/>
        <v>0</v>
      </c>
      <c r="K412" s="26" t="b">
        <f t="shared" si="81"/>
        <v>0</v>
      </c>
      <c r="L412" s="23">
        <v>5.3</v>
      </c>
      <c r="M412" s="37">
        <v>61324</v>
      </c>
      <c r="N412" s="37">
        <v>1874114</v>
      </c>
      <c r="O412" s="37">
        <v>5216</v>
      </c>
      <c r="P412" s="37">
        <v>8170.1</v>
      </c>
      <c r="T412" s="37">
        <f t="shared" si="82"/>
        <v>2626</v>
      </c>
      <c r="U412" s="37">
        <f t="shared" si="71"/>
        <v>86641</v>
      </c>
      <c r="V412" s="37">
        <f t="shared" si="72"/>
        <v>250</v>
      </c>
      <c r="W412" s="37">
        <f t="shared" si="73"/>
        <v>440.8000000000002</v>
      </c>
      <c r="X412" s="37">
        <f t="shared" si="74"/>
      </c>
      <c r="Y412" s="37">
        <f t="shared" si="75"/>
      </c>
      <c r="Z412" s="37">
        <f t="shared" si="75"/>
      </c>
    </row>
    <row r="413" spans="1:26" ht="16.5" customHeight="1">
      <c r="A413" s="58" t="s">
        <v>21</v>
      </c>
      <c r="B413" s="58">
        <v>1972</v>
      </c>
      <c r="C413" s="21" t="str">
        <f t="shared" si="77"/>
        <v>December-1972</v>
      </c>
      <c r="D413" s="23">
        <v>42.5</v>
      </c>
      <c r="E413" s="23">
        <v>68.43800322061193</v>
      </c>
      <c r="F413" s="24">
        <v>1.6</v>
      </c>
      <c r="G413" s="1">
        <f t="shared" si="76"/>
        <v>8.14191584075771</v>
      </c>
      <c r="H413" s="25">
        <f t="shared" si="78"/>
        <v>0</v>
      </c>
      <c r="I413" s="25">
        <f t="shared" si="79"/>
        <v>-0.0023529411764706687</v>
      </c>
      <c r="J413" s="26" t="b">
        <f t="shared" si="80"/>
        <v>0</v>
      </c>
      <c r="K413" s="26" t="b">
        <f t="shared" si="81"/>
        <v>0</v>
      </c>
      <c r="L413" s="23">
        <v>5.2</v>
      </c>
      <c r="M413" s="37">
        <v>61586</v>
      </c>
      <c r="N413" s="37">
        <v>1878787</v>
      </c>
      <c r="O413" s="37">
        <v>5240</v>
      </c>
      <c r="P413" s="37">
        <v>8224.1</v>
      </c>
      <c r="T413" s="37">
        <f t="shared" si="82"/>
        <v>2668</v>
      </c>
      <c r="U413" s="37">
        <f t="shared" si="71"/>
        <v>84967</v>
      </c>
      <c r="V413" s="37">
        <f t="shared" si="72"/>
        <v>248</v>
      </c>
      <c r="W413" s="37">
        <f t="shared" si="73"/>
        <v>437</v>
      </c>
      <c r="X413" s="37">
        <f t="shared" si="74"/>
      </c>
      <c r="Y413" s="37">
        <f t="shared" si="75"/>
      </c>
      <c r="Z413" s="37">
        <f t="shared" si="75"/>
      </c>
    </row>
    <row r="414" spans="1:26" ht="16.5" customHeight="1">
      <c r="A414" s="58" t="s">
        <v>20</v>
      </c>
      <c r="B414" s="58">
        <v>1973</v>
      </c>
      <c r="C414" s="21" t="str">
        <f t="shared" si="77"/>
        <v>January-1973</v>
      </c>
      <c r="D414" s="23">
        <v>42.7</v>
      </c>
      <c r="E414" s="23">
        <v>68.76006441223835</v>
      </c>
      <c r="F414" s="24">
        <v>1.6</v>
      </c>
      <c r="G414" s="1">
        <f t="shared" si="76"/>
        <v>8.103780403564464</v>
      </c>
      <c r="H414" s="25">
        <f t="shared" si="78"/>
        <v>0</v>
      </c>
      <c r="I414" s="25">
        <f t="shared" si="79"/>
        <v>-0.004683840749414636</v>
      </c>
      <c r="J414" s="26" t="b">
        <f t="shared" si="80"/>
        <v>0</v>
      </c>
      <c r="K414" s="26" t="b">
        <f t="shared" si="81"/>
        <v>0</v>
      </c>
      <c r="L414" s="23">
        <v>4.9</v>
      </c>
      <c r="M414" s="37">
        <v>61931</v>
      </c>
      <c r="N414" s="37">
        <v>1889643</v>
      </c>
      <c r="O414" s="37">
        <v>5263</v>
      </c>
      <c r="P414" s="37">
        <v>8255.3</v>
      </c>
      <c r="T414" s="37">
        <f t="shared" si="82"/>
        <v>2752</v>
      </c>
      <c r="U414" s="37">
        <f t="shared" si="71"/>
        <v>80251</v>
      </c>
      <c r="V414" s="37">
        <f t="shared" si="72"/>
        <v>246</v>
      </c>
      <c r="W414" s="37">
        <f t="shared" si="73"/>
        <v>363.59999999999945</v>
      </c>
      <c r="X414" s="37">
        <f t="shared" si="74"/>
      </c>
      <c r="Y414" s="37">
        <f t="shared" si="75"/>
      </c>
      <c r="Z414" s="37">
        <f t="shared" si="75"/>
      </c>
    </row>
    <row r="415" spans="1:26" ht="16.5" customHeight="1">
      <c r="A415" s="58" t="s">
        <v>19</v>
      </c>
      <c r="B415" s="58">
        <v>1973</v>
      </c>
      <c r="C415" s="21" t="str">
        <f t="shared" si="77"/>
        <v>February-1973</v>
      </c>
      <c r="D415" s="23">
        <v>43</v>
      </c>
      <c r="E415" s="23">
        <v>69.24315619967795</v>
      </c>
      <c r="F415" s="24">
        <v>1.6</v>
      </c>
      <c r="G415" s="1">
        <f t="shared" si="76"/>
        <v>8.047242400748898</v>
      </c>
      <c r="H415" s="25">
        <f t="shared" si="78"/>
        <v>0</v>
      </c>
      <c r="I415" s="25">
        <f t="shared" si="79"/>
        <v>-0.006976744186046546</v>
      </c>
      <c r="J415" s="26" t="b">
        <f t="shared" si="80"/>
        <v>0</v>
      </c>
      <c r="K415" s="26" t="b">
        <f t="shared" si="81"/>
        <v>0</v>
      </c>
      <c r="L415" s="23">
        <v>5</v>
      </c>
      <c r="M415" s="37">
        <v>62306</v>
      </c>
      <c r="N415" s="37">
        <v>1907177</v>
      </c>
      <c r="O415" s="37">
        <v>5282</v>
      </c>
      <c r="P415" s="37">
        <v>8280.8</v>
      </c>
      <c r="T415" s="37">
        <f t="shared" si="82"/>
        <v>2952</v>
      </c>
      <c r="U415" s="37">
        <f aca="true" t="shared" si="83" ref="U415:U478">IF(N403&gt;0,N415-N403,"")</f>
        <v>93800</v>
      </c>
      <c r="V415" s="37">
        <f aca="true" t="shared" si="84" ref="V415:V478">IF(O403&gt;0,O415-O403,"")</f>
        <v>242</v>
      </c>
      <c r="W415" s="37">
        <f aca="true" t="shared" si="85" ref="W415:W478">IF(P403&gt;0,P415-P403,"")</f>
        <v>356.39999999999964</v>
      </c>
      <c r="X415" s="37">
        <f aca="true" t="shared" si="86" ref="X415:X478">IF(Q403&gt;0,Q415-Q403,"")</f>
      </c>
      <c r="Y415" s="37">
        <f aca="true" t="shared" si="87" ref="Y415:Z478">IF(R403&gt;0,R415-R403,"")</f>
      </c>
      <c r="Z415" s="37">
        <f t="shared" si="87"/>
      </c>
    </row>
    <row r="416" spans="1:26" ht="16.5" customHeight="1">
      <c r="A416" s="58" t="s">
        <v>18</v>
      </c>
      <c r="B416" s="58">
        <v>1973</v>
      </c>
      <c r="C416" s="21" t="str">
        <f t="shared" si="77"/>
        <v>March-1973</v>
      </c>
      <c r="D416" s="23">
        <v>43.4</v>
      </c>
      <c r="E416" s="23">
        <v>69.88727858293076</v>
      </c>
      <c r="F416" s="24">
        <v>1.6</v>
      </c>
      <c r="G416" s="1">
        <f t="shared" si="76"/>
        <v>7.973074268023104</v>
      </c>
      <c r="H416" s="25">
        <f t="shared" si="78"/>
        <v>0</v>
      </c>
      <c r="I416" s="25">
        <f t="shared" si="79"/>
        <v>-0.00921658986175089</v>
      </c>
      <c r="J416" s="26" t="b">
        <f t="shared" si="80"/>
        <v>0</v>
      </c>
      <c r="K416" s="26" t="b">
        <f t="shared" si="81"/>
        <v>0</v>
      </c>
      <c r="L416" s="23">
        <v>4.9</v>
      </c>
      <c r="M416" s="37">
        <v>62540</v>
      </c>
      <c r="N416" s="37">
        <v>1920337</v>
      </c>
      <c r="O416" s="37">
        <v>5303</v>
      </c>
      <c r="P416" s="37">
        <v>8306.8</v>
      </c>
      <c r="T416" s="37">
        <f t="shared" si="82"/>
        <v>2924</v>
      </c>
      <c r="U416" s="37">
        <f t="shared" si="83"/>
        <v>96112</v>
      </c>
      <c r="V416" s="37">
        <f t="shared" si="84"/>
        <v>246</v>
      </c>
      <c r="W416" s="37">
        <f t="shared" si="85"/>
        <v>360.1999999999989</v>
      </c>
      <c r="X416" s="37">
        <f t="shared" si="86"/>
      </c>
      <c r="Y416" s="37">
        <f t="shared" si="87"/>
      </c>
      <c r="Z416" s="37">
        <f t="shared" si="87"/>
      </c>
    </row>
    <row r="417" spans="1:26" ht="16.5" customHeight="1">
      <c r="A417" s="58" t="s">
        <v>17</v>
      </c>
      <c r="B417" s="58">
        <v>1973</v>
      </c>
      <c r="C417" s="21" t="str">
        <f t="shared" si="77"/>
        <v>April-1973</v>
      </c>
      <c r="D417" s="23">
        <v>43.7</v>
      </c>
      <c r="E417" s="23">
        <v>70.37037037037038</v>
      </c>
      <c r="F417" s="24">
        <v>1.6</v>
      </c>
      <c r="G417" s="1">
        <f t="shared" si="76"/>
        <v>7.918339204398231</v>
      </c>
      <c r="H417" s="25">
        <f t="shared" si="78"/>
        <v>0</v>
      </c>
      <c r="I417" s="25">
        <f t="shared" si="79"/>
        <v>-0.006864988558352381</v>
      </c>
      <c r="J417" s="26" t="b">
        <f t="shared" si="80"/>
        <v>0</v>
      </c>
      <c r="K417" s="26" t="b">
        <f t="shared" si="81"/>
        <v>0</v>
      </c>
      <c r="L417" s="23">
        <v>5</v>
      </c>
      <c r="M417" s="37">
        <v>62678</v>
      </c>
      <c r="N417" s="37">
        <v>1918173</v>
      </c>
      <c r="O417" s="37">
        <v>5313</v>
      </c>
      <c r="P417" s="37">
        <v>8323.7</v>
      </c>
      <c r="T417" s="37">
        <f t="shared" si="82"/>
        <v>2873</v>
      </c>
      <c r="U417" s="37">
        <f t="shared" si="83"/>
        <v>89335</v>
      </c>
      <c r="V417" s="37">
        <f t="shared" si="84"/>
        <v>239</v>
      </c>
      <c r="W417" s="37">
        <f t="shared" si="85"/>
        <v>351.10000000000036</v>
      </c>
      <c r="X417" s="37">
        <f t="shared" si="86"/>
      </c>
      <c r="Y417" s="37">
        <f t="shared" si="87"/>
      </c>
      <c r="Z417" s="37">
        <f t="shared" si="87"/>
      </c>
    </row>
    <row r="418" spans="1:26" ht="16.5" customHeight="1">
      <c r="A418" s="58" t="s">
        <v>16</v>
      </c>
      <c r="B418" s="58">
        <v>1973</v>
      </c>
      <c r="C418" s="21" t="str">
        <f t="shared" si="77"/>
        <v>May-1973</v>
      </c>
      <c r="D418" s="23">
        <v>43.9</v>
      </c>
      <c r="E418" s="23">
        <v>70.69243156199678</v>
      </c>
      <c r="F418" s="24">
        <v>1.6</v>
      </c>
      <c r="G418" s="1">
        <f t="shared" si="76"/>
        <v>7.882264766109401</v>
      </c>
      <c r="H418" s="25">
        <f t="shared" si="78"/>
        <v>0</v>
      </c>
      <c r="I418" s="25">
        <f t="shared" si="79"/>
        <v>-0.004555808656036442</v>
      </c>
      <c r="J418" s="26" t="b">
        <f t="shared" si="80"/>
        <v>0</v>
      </c>
      <c r="K418" s="26" t="b">
        <f t="shared" si="81"/>
        <v>0</v>
      </c>
      <c r="L418" s="23">
        <v>4.9</v>
      </c>
      <c r="M418" s="37">
        <v>62829</v>
      </c>
      <c r="N418" s="37">
        <v>1921826</v>
      </c>
      <c r="O418" s="37">
        <v>5326</v>
      </c>
      <c r="P418" s="37">
        <v>8351.3</v>
      </c>
      <c r="T418" s="37">
        <f t="shared" si="82"/>
        <v>2778</v>
      </c>
      <c r="U418" s="37">
        <f t="shared" si="83"/>
        <v>91210</v>
      </c>
      <c r="V418" s="37">
        <f t="shared" si="84"/>
        <v>238</v>
      </c>
      <c r="W418" s="37">
        <f t="shared" si="85"/>
        <v>361.9999999999991</v>
      </c>
      <c r="X418" s="37">
        <f t="shared" si="86"/>
      </c>
      <c r="Y418" s="37">
        <f t="shared" si="87"/>
      </c>
      <c r="Z418" s="37">
        <f t="shared" si="87"/>
      </c>
    </row>
    <row r="419" spans="1:26" ht="16.5" customHeight="1">
      <c r="A419" s="58" t="s">
        <v>27</v>
      </c>
      <c r="B419" s="58">
        <v>1973</v>
      </c>
      <c r="C419" s="21" t="str">
        <f t="shared" si="77"/>
        <v>June-1973</v>
      </c>
      <c r="D419" s="23">
        <v>44.2</v>
      </c>
      <c r="E419" s="23">
        <v>71.1755233494364</v>
      </c>
      <c r="F419" s="24">
        <v>1.6</v>
      </c>
      <c r="G419" s="1">
        <f t="shared" si="76"/>
        <v>7.8287652314977985</v>
      </c>
      <c r="H419" s="25">
        <f t="shared" si="78"/>
        <v>0</v>
      </c>
      <c r="I419" s="25">
        <f t="shared" si="79"/>
        <v>-0.006787330316742057</v>
      </c>
      <c r="J419" s="26" t="b">
        <f t="shared" si="80"/>
        <v>0</v>
      </c>
      <c r="K419" s="26" t="b">
        <f t="shared" si="81"/>
        <v>0</v>
      </c>
      <c r="L419" s="23">
        <v>4.9</v>
      </c>
      <c r="M419" s="37">
        <v>63015</v>
      </c>
      <c r="N419" s="37">
        <v>1927398</v>
      </c>
      <c r="O419" s="37">
        <v>5334</v>
      </c>
      <c r="P419" s="37">
        <v>8370.6</v>
      </c>
      <c r="T419" s="37">
        <f t="shared" si="82"/>
        <v>2660</v>
      </c>
      <c r="U419" s="37">
        <f t="shared" si="83"/>
        <v>82582</v>
      </c>
      <c r="V419" s="37">
        <f t="shared" si="84"/>
        <v>220</v>
      </c>
      <c r="W419" s="37">
        <f t="shared" si="85"/>
        <v>351.2000000000007</v>
      </c>
      <c r="X419" s="37">
        <f t="shared" si="86"/>
      </c>
      <c r="Y419" s="37">
        <f t="shared" si="87"/>
      </c>
      <c r="Z419" s="37">
        <f t="shared" si="87"/>
      </c>
    </row>
    <row r="420" spans="1:26" ht="16.5" customHeight="1">
      <c r="A420" s="58" t="s">
        <v>26</v>
      </c>
      <c r="B420" s="58">
        <v>1973</v>
      </c>
      <c r="C420" s="21" t="str">
        <f t="shared" si="77"/>
        <v>July-1973</v>
      </c>
      <c r="D420" s="23">
        <v>44.2</v>
      </c>
      <c r="E420" s="23">
        <v>71.1755233494364</v>
      </c>
      <c r="F420" s="24">
        <v>1.6</v>
      </c>
      <c r="G420" s="1">
        <f t="shared" si="76"/>
        <v>7.8287652314977985</v>
      </c>
      <c r="H420" s="25">
        <f t="shared" si="78"/>
        <v>0</v>
      </c>
      <c r="I420" s="25">
        <f t="shared" si="79"/>
        <v>0</v>
      </c>
      <c r="J420" s="26" t="b">
        <f t="shared" si="80"/>
        <v>0</v>
      </c>
      <c r="K420" s="26" t="b">
        <f t="shared" si="81"/>
        <v>0</v>
      </c>
      <c r="L420" s="23">
        <v>4.8</v>
      </c>
      <c r="M420" s="37">
        <v>63046</v>
      </c>
      <c r="N420" s="37">
        <v>1927656</v>
      </c>
      <c r="O420" s="37">
        <v>5331</v>
      </c>
      <c r="P420" s="37">
        <v>8367.9</v>
      </c>
      <c r="T420" s="37">
        <f t="shared" si="82"/>
        <v>2820</v>
      </c>
      <c r="U420" s="37">
        <f t="shared" si="83"/>
        <v>93397</v>
      </c>
      <c r="V420" s="37">
        <f t="shared" si="84"/>
        <v>208</v>
      </c>
      <c r="W420" s="37">
        <f t="shared" si="85"/>
        <v>335.59999999999945</v>
      </c>
      <c r="X420" s="37">
        <f t="shared" si="86"/>
      </c>
      <c r="Y420" s="37">
        <f t="shared" si="87"/>
      </c>
      <c r="Z420" s="37">
        <f t="shared" si="87"/>
      </c>
    </row>
    <row r="421" spans="1:26" ht="16.5" customHeight="1">
      <c r="A421" s="58" t="s">
        <v>25</v>
      </c>
      <c r="B421" s="58">
        <v>1973</v>
      </c>
      <c r="C421" s="21" t="str">
        <f t="shared" si="77"/>
        <v>August-1973</v>
      </c>
      <c r="D421" s="23">
        <v>45</v>
      </c>
      <c r="E421" s="23">
        <v>72.46376811594203</v>
      </c>
      <c r="F421" s="24">
        <v>1.6</v>
      </c>
      <c r="G421" s="1">
        <f t="shared" si="76"/>
        <v>7.689587182937839</v>
      </c>
      <c r="H421" s="25">
        <f t="shared" si="78"/>
        <v>0</v>
      </c>
      <c r="I421" s="25">
        <f t="shared" si="79"/>
        <v>-0.01777777777777767</v>
      </c>
      <c r="J421" s="26" t="b">
        <f t="shared" si="80"/>
        <v>0</v>
      </c>
      <c r="K421" s="26" t="b">
        <f t="shared" si="81"/>
        <v>0</v>
      </c>
      <c r="L421" s="23">
        <v>4.8</v>
      </c>
      <c r="M421" s="37">
        <v>63262</v>
      </c>
      <c r="N421" s="37">
        <v>1933339</v>
      </c>
      <c r="O421" s="37">
        <v>5347</v>
      </c>
      <c r="P421" s="37">
        <v>8381.3</v>
      </c>
      <c r="T421" s="37">
        <f t="shared" si="82"/>
        <v>2654</v>
      </c>
      <c r="U421" s="37">
        <f t="shared" si="83"/>
        <v>87635</v>
      </c>
      <c r="V421" s="37">
        <f t="shared" si="84"/>
        <v>202</v>
      </c>
      <c r="W421" s="37">
        <f t="shared" si="85"/>
        <v>314.89999999999964</v>
      </c>
      <c r="X421" s="37">
        <f t="shared" si="86"/>
      </c>
      <c r="Y421" s="37">
        <f t="shared" si="87"/>
      </c>
      <c r="Z421" s="37">
        <f t="shared" si="87"/>
      </c>
    </row>
    <row r="422" spans="1:26" ht="16.5" customHeight="1">
      <c r="A422" s="58" t="s">
        <v>24</v>
      </c>
      <c r="B422" s="58">
        <v>1973</v>
      </c>
      <c r="C422" s="21" t="str">
        <f t="shared" si="77"/>
        <v>September-1973</v>
      </c>
      <c r="D422" s="23">
        <v>45.2</v>
      </c>
      <c r="E422" s="23">
        <v>72.78582930756845</v>
      </c>
      <c r="F422" s="24">
        <v>1.6</v>
      </c>
      <c r="G422" s="1">
        <f t="shared" si="76"/>
        <v>7.655562460889439</v>
      </c>
      <c r="H422" s="25">
        <f t="shared" si="78"/>
        <v>0</v>
      </c>
      <c r="I422" s="25">
        <f t="shared" si="79"/>
        <v>-0.004424778761062176</v>
      </c>
      <c r="J422" s="26" t="b">
        <f t="shared" si="80"/>
        <v>0</v>
      </c>
      <c r="K422" s="26" t="b">
        <f t="shared" si="81"/>
        <v>0</v>
      </c>
      <c r="L422" s="23">
        <v>4.8</v>
      </c>
      <c r="M422" s="37">
        <v>63384</v>
      </c>
      <c r="N422" s="37">
        <v>1928688</v>
      </c>
      <c r="O422" s="37">
        <v>5363</v>
      </c>
      <c r="P422" s="37">
        <v>8400.3</v>
      </c>
      <c r="T422" s="37">
        <f t="shared" si="82"/>
        <v>2696</v>
      </c>
      <c r="U422" s="37">
        <f t="shared" si="83"/>
        <v>75349</v>
      </c>
      <c r="V422" s="37">
        <f t="shared" si="84"/>
        <v>219</v>
      </c>
      <c r="W422" s="37">
        <f t="shared" si="85"/>
        <v>327.1999999999989</v>
      </c>
      <c r="X422" s="37">
        <f t="shared" si="86"/>
      </c>
      <c r="Y422" s="37">
        <f t="shared" si="87"/>
      </c>
      <c r="Z422" s="37">
        <f t="shared" si="87"/>
      </c>
    </row>
    <row r="423" spans="1:26" ht="16.5" customHeight="1">
      <c r="A423" s="58" t="s">
        <v>23</v>
      </c>
      <c r="B423" s="58">
        <v>1973</v>
      </c>
      <c r="C423" s="21" t="str">
        <f t="shared" si="77"/>
        <v>October-1973</v>
      </c>
      <c r="D423" s="23">
        <v>45.6</v>
      </c>
      <c r="E423" s="23">
        <v>73.42995169082127</v>
      </c>
      <c r="F423" s="24">
        <v>1.6</v>
      </c>
      <c r="G423" s="1">
        <f t="shared" si="76"/>
        <v>7.588408404214971</v>
      </c>
      <c r="H423" s="25">
        <f t="shared" si="78"/>
        <v>0</v>
      </c>
      <c r="I423" s="25">
        <f t="shared" si="79"/>
        <v>-0.00877192982456132</v>
      </c>
      <c r="J423" s="26" t="b">
        <f t="shared" si="80"/>
        <v>0</v>
      </c>
      <c r="K423" s="26" t="b">
        <f t="shared" si="81"/>
        <v>0</v>
      </c>
      <c r="L423" s="23">
        <v>4.6</v>
      </c>
      <c r="M423" s="37">
        <v>63629</v>
      </c>
      <c r="N423" s="37">
        <v>1932439</v>
      </c>
      <c r="O423" s="37">
        <v>5388</v>
      </c>
      <c r="P423" s="37">
        <v>8442.5</v>
      </c>
      <c r="T423" s="37">
        <f t="shared" si="82"/>
        <v>2562</v>
      </c>
      <c r="U423" s="37">
        <f t="shared" si="83"/>
        <v>62015</v>
      </c>
      <c r="V423" s="37">
        <f t="shared" si="84"/>
        <v>206</v>
      </c>
      <c r="W423" s="37">
        <f t="shared" si="85"/>
        <v>318</v>
      </c>
      <c r="X423" s="37">
        <f t="shared" si="86"/>
      </c>
      <c r="Y423" s="37">
        <f t="shared" si="87"/>
      </c>
      <c r="Z423" s="37">
        <f t="shared" si="87"/>
      </c>
    </row>
    <row r="424" spans="1:26" ht="16.5" customHeight="1">
      <c r="A424" s="58" t="s">
        <v>22</v>
      </c>
      <c r="B424" s="58">
        <v>1973</v>
      </c>
      <c r="C424" s="21" t="str">
        <f t="shared" si="77"/>
        <v>November-1973</v>
      </c>
      <c r="D424" s="23">
        <v>45.9</v>
      </c>
      <c r="E424" s="23">
        <v>73.91304347826087</v>
      </c>
      <c r="F424" s="24">
        <v>1.6</v>
      </c>
      <c r="G424" s="1">
        <f t="shared" si="76"/>
        <v>7.538810963664547</v>
      </c>
      <c r="H424" s="25">
        <f t="shared" si="78"/>
        <v>0</v>
      </c>
      <c r="I424" s="25">
        <f t="shared" si="79"/>
        <v>-0.006535947712418166</v>
      </c>
      <c r="J424" s="26" t="b">
        <f t="shared" si="80"/>
        <v>0</v>
      </c>
      <c r="K424" s="26" t="b">
        <f t="shared" si="81"/>
        <v>0</v>
      </c>
      <c r="L424" s="27">
        <v>4.8</v>
      </c>
      <c r="M424" s="37">
        <v>63877</v>
      </c>
      <c r="N424" s="37">
        <v>1949981</v>
      </c>
      <c r="O424" s="37">
        <v>5419</v>
      </c>
      <c r="P424" s="37">
        <v>8481.6</v>
      </c>
      <c r="T424" s="37">
        <f t="shared" si="82"/>
        <v>2553</v>
      </c>
      <c r="U424" s="37">
        <f t="shared" si="83"/>
        <v>75867</v>
      </c>
      <c r="V424" s="37">
        <f t="shared" si="84"/>
        <v>203</v>
      </c>
      <c r="W424" s="37">
        <f t="shared" si="85"/>
        <v>311.5</v>
      </c>
      <c r="X424" s="37">
        <f t="shared" si="86"/>
      </c>
      <c r="Y424" s="37">
        <f t="shared" si="87"/>
      </c>
      <c r="Z424" s="37">
        <f t="shared" si="87"/>
      </c>
    </row>
    <row r="425" spans="1:26" ht="16.5" customHeight="1">
      <c r="A425" s="58" t="s">
        <v>21</v>
      </c>
      <c r="B425" s="58">
        <v>1973</v>
      </c>
      <c r="C425" s="21" t="str">
        <f t="shared" si="77"/>
        <v>December-1973</v>
      </c>
      <c r="D425" s="23">
        <v>46.3</v>
      </c>
      <c r="E425" s="23">
        <v>74.55716586151368</v>
      </c>
      <c r="F425" s="24">
        <v>1.6</v>
      </c>
      <c r="G425" s="1">
        <f t="shared" si="76"/>
        <v>7.473680847347792</v>
      </c>
      <c r="H425" s="25">
        <f t="shared" si="78"/>
        <v>0</v>
      </c>
      <c r="I425" s="25">
        <f t="shared" si="79"/>
        <v>-0.008639308855291405</v>
      </c>
      <c r="J425" s="26" t="b">
        <f t="shared" si="80"/>
        <v>0</v>
      </c>
      <c r="K425" s="26" t="b">
        <f t="shared" si="81"/>
        <v>0</v>
      </c>
      <c r="L425" s="27">
        <v>4.9</v>
      </c>
      <c r="M425" s="37">
        <v>63965</v>
      </c>
      <c r="N425" s="37">
        <v>1943412</v>
      </c>
      <c r="O425" s="37">
        <v>5410</v>
      </c>
      <c r="P425" s="37">
        <v>8473.8</v>
      </c>
      <c r="T425" s="37">
        <f t="shared" si="82"/>
        <v>2379</v>
      </c>
      <c r="U425" s="37">
        <f t="shared" si="83"/>
        <v>64625</v>
      </c>
      <c r="V425" s="37">
        <f t="shared" si="84"/>
        <v>170</v>
      </c>
      <c r="W425" s="37">
        <f t="shared" si="85"/>
        <v>249.6999999999989</v>
      </c>
      <c r="X425" s="37">
        <f t="shared" si="86"/>
      </c>
      <c r="Y425" s="37">
        <f t="shared" si="87"/>
      </c>
      <c r="Z425" s="37">
        <f t="shared" si="87"/>
      </c>
    </row>
    <row r="426" spans="1:26" ht="16.5" customHeight="1">
      <c r="A426" s="58" t="s">
        <v>20</v>
      </c>
      <c r="B426" s="58">
        <v>1974</v>
      </c>
      <c r="C426" s="21" t="str">
        <f t="shared" si="77"/>
        <v>January-1974</v>
      </c>
      <c r="D426" s="23">
        <v>46.8</v>
      </c>
      <c r="E426" s="23">
        <v>75.3623188405797</v>
      </c>
      <c r="F426" s="24">
        <v>1.6</v>
      </c>
      <c r="G426" s="1">
        <f t="shared" si="76"/>
        <v>7.393833829747922</v>
      </c>
      <c r="H426" s="25">
        <f t="shared" si="78"/>
        <v>0</v>
      </c>
      <c r="I426" s="25">
        <f t="shared" si="79"/>
        <v>-0.010683760683760757</v>
      </c>
      <c r="J426" s="26" t="b">
        <f t="shared" si="80"/>
        <v>0</v>
      </c>
      <c r="K426" s="26" t="b">
        <f t="shared" si="81"/>
        <v>0</v>
      </c>
      <c r="L426" s="27">
        <v>5.1</v>
      </c>
      <c r="M426" s="37">
        <v>64014</v>
      </c>
      <c r="N426" s="37">
        <v>1935994</v>
      </c>
      <c r="O426" s="37">
        <v>5410</v>
      </c>
      <c r="P426" s="37">
        <v>8462.9</v>
      </c>
      <c r="T426" s="37">
        <f t="shared" si="82"/>
        <v>2083</v>
      </c>
      <c r="U426" s="37">
        <f t="shared" si="83"/>
        <v>46351</v>
      </c>
      <c r="V426" s="37">
        <f t="shared" si="84"/>
        <v>147</v>
      </c>
      <c r="W426" s="37">
        <f t="shared" si="85"/>
        <v>207.60000000000036</v>
      </c>
      <c r="X426" s="37">
        <f t="shared" si="86"/>
      </c>
      <c r="Y426" s="37">
        <f t="shared" si="87"/>
      </c>
      <c r="Z426" s="37">
        <f t="shared" si="87"/>
      </c>
    </row>
    <row r="427" spans="1:26" ht="16.5" customHeight="1">
      <c r="A427" s="58" t="s">
        <v>19</v>
      </c>
      <c r="B427" s="58">
        <v>1974</v>
      </c>
      <c r="C427" s="21" t="str">
        <f t="shared" si="77"/>
        <v>February-1974</v>
      </c>
      <c r="D427" s="23">
        <v>47.3</v>
      </c>
      <c r="E427" s="23">
        <v>76.16747181964573</v>
      </c>
      <c r="F427" s="24">
        <v>1.6</v>
      </c>
      <c r="G427" s="1">
        <f t="shared" si="76"/>
        <v>7.315674909771729</v>
      </c>
      <c r="H427" s="25">
        <f t="shared" si="78"/>
        <v>0</v>
      </c>
      <c r="I427" s="25">
        <f t="shared" si="79"/>
        <v>-0.010570824524312794</v>
      </c>
      <c r="J427" s="26" t="b">
        <f t="shared" si="80"/>
        <v>0</v>
      </c>
      <c r="K427" s="26" t="b">
        <f t="shared" si="81"/>
        <v>0</v>
      </c>
      <c r="L427" s="27">
        <v>5.2</v>
      </c>
      <c r="M427" s="37">
        <v>64119</v>
      </c>
      <c r="N427" s="37">
        <v>1938702</v>
      </c>
      <c r="O427" s="37">
        <v>5415</v>
      </c>
      <c r="P427" s="37">
        <v>8460.4</v>
      </c>
      <c r="T427" s="37">
        <f t="shared" si="82"/>
        <v>1813</v>
      </c>
      <c r="U427" s="37">
        <f t="shared" si="83"/>
        <v>31525</v>
      </c>
      <c r="V427" s="37">
        <f t="shared" si="84"/>
        <v>133</v>
      </c>
      <c r="W427" s="37">
        <f t="shared" si="85"/>
        <v>179.60000000000036</v>
      </c>
      <c r="X427" s="37">
        <f t="shared" si="86"/>
      </c>
      <c r="Y427" s="37">
        <f t="shared" si="87"/>
      </c>
      <c r="Z427" s="37">
        <f t="shared" si="87"/>
      </c>
    </row>
    <row r="428" spans="1:26" ht="16.5" customHeight="1">
      <c r="A428" s="58" t="s">
        <v>18</v>
      </c>
      <c r="B428" s="58">
        <v>1974</v>
      </c>
      <c r="C428" s="21" t="str">
        <f t="shared" si="77"/>
        <v>March-1974</v>
      </c>
      <c r="D428" s="23">
        <v>47.8</v>
      </c>
      <c r="E428" s="23">
        <v>76.97262479871175</v>
      </c>
      <c r="F428" s="24">
        <v>1.6</v>
      </c>
      <c r="G428" s="1">
        <f t="shared" si="76"/>
        <v>7.23915111364441</v>
      </c>
      <c r="H428" s="25">
        <f t="shared" si="78"/>
        <v>0</v>
      </c>
      <c r="I428" s="25">
        <f t="shared" si="79"/>
        <v>-0.010460251046024993</v>
      </c>
      <c r="J428" s="26" t="b">
        <f t="shared" si="80"/>
        <v>0</v>
      </c>
      <c r="K428" s="26" t="b">
        <f t="shared" si="81"/>
        <v>0</v>
      </c>
      <c r="L428" s="27">
        <v>5.1</v>
      </c>
      <c r="M428" s="37">
        <v>64144</v>
      </c>
      <c r="N428" s="37">
        <v>1938007</v>
      </c>
      <c r="O428" s="37">
        <v>5426</v>
      </c>
      <c r="P428" s="37">
        <v>8469.9</v>
      </c>
      <c r="T428" s="37">
        <f t="shared" si="82"/>
        <v>1604</v>
      </c>
      <c r="U428" s="37">
        <f t="shared" si="83"/>
        <v>17670</v>
      </c>
      <c r="V428" s="37">
        <f t="shared" si="84"/>
        <v>123</v>
      </c>
      <c r="W428" s="37">
        <f t="shared" si="85"/>
        <v>163.10000000000036</v>
      </c>
      <c r="X428" s="37">
        <f t="shared" si="86"/>
      </c>
      <c r="Y428" s="37">
        <f t="shared" si="87"/>
      </c>
      <c r="Z428" s="37">
        <f t="shared" si="87"/>
      </c>
    </row>
    <row r="429" spans="1:26" ht="16.5" customHeight="1">
      <c r="A429" s="58" t="s">
        <v>17</v>
      </c>
      <c r="B429" s="58">
        <v>1974</v>
      </c>
      <c r="C429" s="21" t="str">
        <f t="shared" si="77"/>
        <v>April-1974</v>
      </c>
      <c r="D429" s="23">
        <v>48.1</v>
      </c>
      <c r="E429" s="23">
        <v>77.45571658615137</v>
      </c>
      <c r="F429" s="24">
        <v>1.6</v>
      </c>
      <c r="G429" s="1">
        <f t="shared" si="76"/>
        <v>7.1940004829979785</v>
      </c>
      <c r="H429" s="25">
        <f t="shared" si="78"/>
        <v>0</v>
      </c>
      <c r="I429" s="25">
        <f t="shared" si="79"/>
        <v>-0.006237006237006293</v>
      </c>
      <c r="J429" s="26" t="b">
        <f t="shared" si="80"/>
        <v>0</v>
      </c>
      <c r="K429" s="26" t="b">
        <f t="shared" si="81"/>
        <v>0</v>
      </c>
      <c r="L429" s="27">
        <v>5.1</v>
      </c>
      <c r="M429" s="37">
        <v>64191</v>
      </c>
      <c r="N429" s="37">
        <v>1929418</v>
      </c>
      <c r="O429" s="37">
        <v>5442</v>
      </c>
      <c r="P429" s="37">
        <v>8497.7</v>
      </c>
      <c r="T429" s="37">
        <f t="shared" si="82"/>
        <v>1513</v>
      </c>
      <c r="U429" s="37">
        <f t="shared" si="83"/>
        <v>11245</v>
      </c>
      <c r="V429" s="37">
        <f t="shared" si="84"/>
        <v>129</v>
      </c>
      <c r="W429" s="37">
        <f t="shared" si="85"/>
        <v>174</v>
      </c>
      <c r="X429" s="37">
        <f t="shared" si="86"/>
      </c>
      <c r="Y429" s="37">
        <f t="shared" si="87"/>
      </c>
      <c r="Z429" s="37">
        <f t="shared" si="87"/>
      </c>
    </row>
    <row r="430" spans="1:26" ht="16.5" customHeight="1">
      <c r="A430" s="58" t="s">
        <v>16</v>
      </c>
      <c r="B430" s="58">
        <v>1974</v>
      </c>
      <c r="C430" s="21" t="str">
        <f t="shared" si="77"/>
        <v>May-1974</v>
      </c>
      <c r="D430" s="23">
        <v>48.6</v>
      </c>
      <c r="E430" s="23">
        <v>78.26086956521739</v>
      </c>
      <c r="F430" s="24">
        <v>2</v>
      </c>
      <c r="G430" s="1">
        <f t="shared" si="76"/>
        <v>8.899985165437313</v>
      </c>
      <c r="H430" s="25">
        <f t="shared" si="78"/>
        <v>0.25</v>
      </c>
      <c r="I430" s="25">
        <f t="shared" si="79"/>
        <v>0.23713991769547316</v>
      </c>
      <c r="J430" s="26" t="b">
        <f t="shared" si="80"/>
        <v>1</v>
      </c>
      <c r="K430" s="26" t="b">
        <f t="shared" si="81"/>
        <v>0</v>
      </c>
      <c r="L430" s="27">
        <v>5.1</v>
      </c>
      <c r="M430" s="37">
        <v>64326</v>
      </c>
      <c r="N430" s="37">
        <v>1937931</v>
      </c>
      <c r="O430" s="37">
        <v>5465</v>
      </c>
      <c r="P430" s="37">
        <v>8530.4</v>
      </c>
      <c r="T430" s="37">
        <f t="shared" si="82"/>
        <v>1497</v>
      </c>
      <c r="U430" s="37">
        <f t="shared" si="83"/>
        <v>16105</v>
      </c>
      <c r="V430" s="37">
        <f t="shared" si="84"/>
        <v>139</v>
      </c>
      <c r="W430" s="37">
        <f t="shared" si="85"/>
        <v>179.10000000000036</v>
      </c>
      <c r="X430" s="37">
        <f t="shared" si="86"/>
      </c>
      <c r="Y430" s="37">
        <f t="shared" si="87"/>
      </c>
      <c r="Z430" s="37">
        <f t="shared" si="87"/>
      </c>
    </row>
    <row r="431" spans="1:26" ht="16.5" customHeight="1">
      <c r="A431" s="58" t="s">
        <v>27</v>
      </c>
      <c r="B431" s="58">
        <v>1974</v>
      </c>
      <c r="C431" s="21" t="str">
        <f t="shared" si="77"/>
        <v>June-1974</v>
      </c>
      <c r="D431" s="23">
        <v>49</v>
      </c>
      <c r="E431" s="23">
        <v>78.90499194847021</v>
      </c>
      <c r="F431" s="24">
        <v>2</v>
      </c>
      <c r="G431" s="1">
        <f t="shared" si="76"/>
        <v>8.827332225311293</v>
      </c>
      <c r="H431" s="25">
        <f t="shared" si="78"/>
        <v>0</v>
      </c>
      <c r="I431" s="25">
        <f t="shared" si="79"/>
        <v>-0.008163265306122547</v>
      </c>
      <c r="J431" s="26" t="b">
        <f t="shared" si="80"/>
        <v>0</v>
      </c>
      <c r="K431" s="26" t="b">
        <f t="shared" si="81"/>
        <v>0</v>
      </c>
      <c r="L431" s="27">
        <v>5.4</v>
      </c>
      <c r="M431" s="37">
        <v>64363</v>
      </c>
      <c r="N431" s="37">
        <v>1938369</v>
      </c>
      <c r="O431" s="37">
        <v>5473</v>
      </c>
      <c r="P431" s="37">
        <v>8539.7</v>
      </c>
      <c r="T431" s="37">
        <f t="shared" si="82"/>
        <v>1348</v>
      </c>
      <c r="U431" s="37">
        <f t="shared" si="83"/>
        <v>10971</v>
      </c>
      <c r="V431" s="37">
        <f t="shared" si="84"/>
        <v>139</v>
      </c>
      <c r="W431" s="37">
        <f t="shared" si="85"/>
        <v>169.10000000000036</v>
      </c>
      <c r="X431" s="37">
        <f t="shared" si="86"/>
      </c>
      <c r="Y431" s="37">
        <f t="shared" si="87"/>
      </c>
      <c r="Z431" s="37">
        <f t="shared" si="87"/>
      </c>
    </row>
    <row r="432" spans="1:26" ht="16.5" customHeight="1">
      <c r="A432" s="58" t="s">
        <v>26</v>
      </c>
      <c r="B432" s="58">
        <v>1974</v>
      </c>
      <c r="C432" s="21" t="str">
        <f t="shared" si="77"/>
        <v>July-1974</v>
      </c>
      <c r="D432" s="23">
        <v>49.3</v>
      </c>
      <c r="E432" s="23">
        <v>79.38808373590982</v>
      </c>
      <c r="F432" s="24">
        <v>2</v>
      </c>
      <c r="G432" s="1">
        <f t="shared" si="76"/>
        <v>8.77361620771305</v>
      </c>
      <c r="H432" s="25">
        <f t="shared" si="78"/>
        <v>0</v>
      </c>
      <c r="I432" s="25">
        <f t="shared" si="79"/>
        <v>-0.006085192697768638</v>
      </c>
      <c r="J432" s="26" t="b">
        <f t="shared" si="80"/>
        <v>0</v>
      </c>
      <c r="K432" s="26" t="b">
        <f t="shared" si="81"/>
        <v>0</v>
      </c>
      <c r="L432" s="27">
        <v>5.5</v>
      </c>
      <c r="M432" s="37">
        <v>64347</v>
      </c>
      <c r="N432" s="37">
        <v>1936179</v>
      </c>
      <c r="O432" s="37">
        <v>5492</v>
      </c>
      <c r="P432" s="37">
        <v>8568.8</v>
      </c>
      <c r="T432" s="37">
        <f t="shared" si="82"/>
        <v>1301</v>
      </c>
      <c r="U432" s="37">
        <f t="shared" si="83"/>
        <v>8523</v>
      </c>
      <c r="V432" s="37">
        <f t="shared" si="84"/>
        <v>161</v>
      </c>
      <c r="W432" s="37">
        <f t="shared" si="85"/>
        <v>200.89999999999964</v>
      </c>
      <c r="X432" s="37">
        <f t="shared" si="86"/>
      </c>
      <c r="Y432" s="37">
        <f t="shared" si="87"/>
      </c>
      <c r="Z432" s="37">
        <f t="shared" si="87"/>
      </c>
    </row>
    <row r="433" spans="1:26" ht="16.5" customHeight="1">
      <c r="A433" s="58" t="s">
        <v>25</v>
      </c>
      <c r="B433" s="58">
        <v>1974</v>
      </c>
      <c r="C433" s="21" t="str">
        <f t="shared" si="77"/>
        <v>August-1974</v>
      </c>
      <c r="D433" s="23">
        <v>49.9</v>
      </c>
      <c r="E433" s="23">
        <v>80.35426731078904</v>
      </c>
      <c r="F433" s="24">
        <v>2</v>
      </c>
      <c r="G433" s="1">
        <f t="shared" si="76"/>
        <v>8.668121824453976</v>
      </c>
      <c r="H433" s="25">
        <f t="shared" si="78"/>
        <v>0</v>
      </c>
      <c r="I433" s="25">
        <f t="shared" si="79"/>
        <v>-0.012024048096192397</v>
      </c>
      <c r="J433" s="26" t="b">
        <f t="shared" si="80"/>
        <v>0</v>
      </c>
      <c r="K433" s="26" t="b">
        <f t="shared" si="81"/>
        <v>0</v>
      </c>
      <c r="L433" s="27">
        <v>5.5</v>
      </c>
      <c r="M433" s="37">
        <v>64291</v>
      </c>
      <c r="N433" s="37">
        <v>1935449</v>
      </c>
      <c r="O433" s="37">
        <v>5494</v>
      </c>
      <c r="P433" s="37">
        <v>8565</v>
      </c>
      <c r="T433" s="37">
        <f t="shared" si="82"/>
        <v>1029</v>
      </c>
      <c r="U433" s="37">
        <f t="shared" si="83"/>
        <v>2110</v>
      </c>
      <c r="V433" s="37">
        <f t="shared" si="84"/>
        <v>147</v>
      </c>
      <c r="W433" s="37">
        <f t="shared" si="85"/>
        <v>183.70000000000073</v>
      </c>
      <c r="X433" s="37">
        <f t="shared" si="86"/>
      </c>
      <c r="Y433" s="37">
        <f t="shared" si="87"/>
      </c>
      <c r="Z433" s="37">
        <f t="shared" si="87"/>
      </c>
    </row>
    <row r="434" spans="1:26" ht="16.5" customHeight="1">
      <c r="A434" s="58" t="s">
        <v>24</v>
      </c>
      <c r="B434" s="58">
        <v>1974</v>
      </c>
      <c r="C434" s="21" t="str">
        <f t="shared" si="77"/>
        <v>September-1974</v>
      </c>
      <c r="D434" s="23">
        <v>50.6</v>
      </c>
      <c r="E434" s="23">
        <v>81.48148148148148</v>
      </c>
      <c r="F434" s="24">
        <v>2</v>
      </c>
      <c r="G434" s="1">
        <f t="shared" si="76"/>
        <v>8.548207095657181</v>
      </c>
      <c r="H434" s="25">
        <f t="shared" si="78"/>
        <v>0</v>
      </c>
      <c r="I434" s="25">
        <f t="shared" si="79"/>
        <v>-0.013833992094861802</v>
      </c>
      <c r="J434" s="26" t="b">
        <f t="shared" si="80"/>
        <v>0</v>
      </c>
      <c r="K434" s="26" t="b">
        <f t="shared" si="81"/>
        <v>0</v>
      </c>
      <c r="L434" s="27">
        <v>5.9</v>
      </c>
      <c r="M434" s="37">
        <v>64189</v>
      </c>
      <c r="N434" s="37">
        <v>1926106</v>
      </c>
      <c r="O434" s="37">
        <v>5506</v>
      </c>
      <c r="P434" s="37">
        <v>8590.1</v>
      </c>
      <c r="T434" s="37">
        <f t="shared" si="82"/>
        <v>805</v>
      </c>
      <c r="U434" s="37">
        <f t="shared" si="83"/>
        <v>-2582</v>
      </c>
      <c r="V434" s="37">
        <f t="shared" si="84"/>
        <v>143</v>
      </c>
      <c r="W434" s="37">
        <f t="shared" si="85"/>
        <v>189.8000000000011</v>
      </c>
      <c r="X434" s="37">
        <f t="shared" si="86"/>
      </c>
      <c r="Y434" s="37">
        <f t="shared" si="87"/>
      </c>
      <c r="Z434" s="37">
        <f t="shared" si="87"/>
      </c>
    </row>
    <row r="435" spans="1:26" ht="16.5" customHeight="1">
      <c r="A435" s="58" t="s">
        <v>23</v>
      </c>
      <c r="B435" s="58">
        <v>1974</v>
      </c>
      <c r="C435" s="21" t="str">
        <f t="shared" si="77"/>
        <v>October-1974</v>
      </c>
      <c r="D435" s="23">
        <v>51</v>
      </c>
      <c r="E435" s="23">
        <v>82.1256038647343</v>
      </c>
      <c r="F435" s="24">
        <v>2</v>
      </c>
      <c r="G435" s="1">
        <f t="shared" si="76"/>
        <v>8.481162334122615</v>
      </c>
      <c r="H435" s="25">
        <f t="shared" si="78"/>
        <v>0</v>
      </c>
      <c r="I435" s="25">
        <f t="shared" si="79"/>
        <v>-0.007843137254901933</v>
      </c>
      <c r="J435" s="26" t="b">
        <f t="shared" si="80"/>
        <v>0</v>
      </c>
      <c r="K435" s="26" t="b">
        <f t="shared" si="81"/>
        <v>0</v>
      </c>
      <c r="L435" s="27">
        <v>6</v>
      </c>
      <c r="M435" s="37">
        <v>64145</v>
      </c>
      <c r="N435" s="37">
        <v>1917911</v>
      </c>
      <c r="O435" s="37">
        <v>5530</v>
      </c>
      <c r="P435" s="37">
        <v>8624.3</v>
      </c>
      <c r="T435" s="37">
        <f t="shared" si="82"/>
        <v>516</v>
      </c>
      <c r="U435" s="37">
        <f t="shared" si="83"/>
        <v>-14528</v>
      </c>
      <c r="V435" s="37">
        <f t="shared" si="84"/>
        <v>142</v>
      </c>
      <c r="W435" s="37">
        <f t="shared" si="85"/>
        <v>181.79999999999927</v>
      </c>
      <c r="X435" s="37">
        <f t="shared" si="86"/>
      </c>
      <c r="Y435" s="37">
        <f t="shared" si="87"/>
      </c>
      <c r="Z435" s="37">
        <f t="shared" si="87"/>
      </c>
    </row>
    <row r="436" spans="1:26" ht="16.5" customHeight="1">
      <c r="A436" s="58" t="s">
        <v>22</v>
      </c>
      <c r="B436" s="58">
        <v>1974</v>
      </c>
      <c r="C436" s="21" t="str">
        <f t="shared" si="77"/>
        <v>November-1974</v>
      </c>
      <c r="D436" s="23">
        <v>51.5</v>
      </c>
      <c r="E436" s="23">
        <v>82.93075684380032</v>
      </c>
      <c r="F436" s="24">
        <v>2</v>
      </c>
      <c r="G436" s="1">
        <f t="shared" si="76"/>
        <v>8.39882095223793</v>
      </c>
      <c r="H436" s="25">
        <f t="shared" si="78"/>
        <v>0</v>
      </c>
      <c r="I436" s="25">
        <f t="shared" si="79"/>
        <v>-0.009708737864077666</v>
      </c>
      <c r="J436" s="26" t="b">
        <f t="shared" si="80"/>
        <v>0</v>
      </c>
      <c r="K436" s="26" t="b">
        <f t="shared" si="81"/>
        <v>0</v>
      </c>
      <c r="L436" s="27">
        <v>6.6</v>
      </c>
      <c r="M436" s="37">
        <v>63729</v>
      </c>
      <c r="N436" s="37">
        <v>1892037</v>
      </c>
      <c r="O436" s="37">
        <v>5514</v>
      </c>
      <c r="P436" s="37">
        <v>8585.9</v>
      </c>
      <c r="T436" s="37">
        <f t="shared" si="82"/>
        <v>-148</v>
      </c>
      <c r="U436" s="37">
        <f t="shared" si="83"/>
        <v>-57944</v>
      </c>
      <c r="V436" s="37">
        <f t="shared" si="84"/>
        <v>95</v>
      </c>
      <c r="W436" s="37">
        <f t="shared" si="85"/>
        <v>104.29999999999927</v>
      </c>
      <c r="X436" s="37">
        <f t="shared" si="86"/>
      </c>
      <c r="Y436" s="37">
        <f t="shared" si="87"/>
      </c>
      <c r="Z436" s="37">
        <f t="shared" si="87"/>
      </c>
    </row>
    <row r="437" spans="1:26" ht="16.5" customHeight="1">
      <c r="A437" s="58" t="s">
        <v>21</v>
      </c>
      <c r="B437" s="58">
        <v>1974</v>
      </c>
      <c r="C437" s="21" t="str">
        <f t="shared" si="77"/>
        <v>December-1974</v>
      </c>
      <c r="D437" s="23">
        <v>51.9</v>
      </c>
      <c r="E437" s="23">
        <v>83.57487922705313</v>
      </c>
      <c r="F437" s="24">
        <v>2</v>
      </c>
      <c r="G437" s="1">
        <f t="shared" si="76"/>
        <v>8.334090154918178</v>
      </c>
      <c r="H437" s="25">
        <f t="shared" si="78"/>
        <v>0</v>
      </c>
      <c r="I437" s="25">
        <f t="shared" si="79"/>
        <v>-0.0077071290944122905</v>
      </c>
      <c r="J437" s="26" t="b">
        <f t="shared" si="80"/>
        <v>0</v>
      </c>
      <c r="K437" s="26" t="b">
        <f t="shared" si="81"/>
        <v>0</v>
      </c>
      <c r="L437" s="27">
        <v>7.2</v>
      </c>
      <c r="M437" s="37">
        <v>63098</v>
      </c>
      <c r="N437" s="37">
        <v>1872002</v>
      </c>
      <c r="O437" s="37">
        <v>5483</v>
      </c>
      <c r="P437" s="37">
        <v>8524</v>
      </c>
      <c r="T437" s="37">
        <f t="shared" si="82"/>
        <v>-867</v>
      </c>
      <c r="U437" s="37">
        <f t="shared" si="83"/>
        <v>-71410</v>
      </c>
      <c r="V437" s="37">
        <f t="shared" si="84"/>
        <v>73</v>
      </c>
      <c r="W437" s="37">
        <f t="shared" si="85"/>
        <v>50.20000000000073</v>
      </c>
      <c r="X437" s="37">
        <f t="shared" si="86"/>
      </c>
      <c r="Y437" s="37">
        <f t="shared" si="87"/>
      </c>
      <c r="Z437" s="37">
        <f t="shared" si="87"/>
      </c>
    </row>
    <row r="438" spans="1:26" ht="16.5" customHeight="1">
      <c r="A438" s="58" t="s">
        <v>20</v>
      </c>
      <c r="B438" s="58">
        <v>1975</v>
      </c>
      <c r="C438" s="21" t="str">
        <f t="shared" si="77"/>
        <v>January-1975</v>
      </c>
      <c r="D438" s="23">
        <v>52.3</v>
      </c>
      <c r="E438" s="23">
        <v>84.21900161030594</v>
      </c>
      <c r="F438" s="24">
        <v>2.1</v>
      </c>
      <c r="G438" s="1">
        <f t="shared" si="76"/>
        <v>8.683866978819621</v>
      </c>
      <c r="H438" s="25">
        <f t="shared" si="78"/>
        <v>0.050000000000000044</v>
      </c>
      <c r="I438" s="25">
        <f t="shared" si="79"/>
        <v>0.04196940726577458</v>
      </c>
      <c r="J438" s="26" t="b">
        <f t="shared" si="80"/>
        <v>1</v>
      </c>
      <c r="K438" s="26" t="b">
        <f t="shared" si="81"/>
        <v>0</v>
      </c>
      <c r="L438" s="27">
        <v>8.1</v>
      </c>
      <c r="M438" s="37">
        <v>62673</v>
      </c>
      <c r="N438" s="37">
        <v>1856912</v>
      </c>
      <c r="O438" s="37">
        <v>5476</v>
      </c>
      <c r="P438" s="37">
        <v>8514.8</v>
      </c>
      <c r="T438" s="37">
        <f t="shared" si="82"/>
        <v>-1341</v>
      </c>
      <c r="U438" s="37">
        <f t="shared" si="83"/>
        <v>-79082</v>
      </c>
      <c r="V438" s="37">
        <f t="shared" si="84"/>
        <v>66</v>
      </c>
      <c r="W438" s="37">
        <f t="shared" si="85"/>
        <v>51.899999999999636</v>
      </c>
      <c r="X438" s="37">
        <f t="shared" si="86"/>
      </c>
      <c r="Y438" s="37">
        <f t="shared" si="87"/>
      </c>
      <c r="Z438" s="37">
        <f t="shared" si="87"/>
      </c>
    </row>
    <row r="439" spans="1:26" ht="16.5" customHeight="1">
      <c r="A439" s="58" t="s">
        <v>19</v>
      </c>
      <c r="B439" s="58">
        <v>1975</v>
      </c>
      <c r="C439" s="21" t="str">
        <f t="shared" si="77"/>
        <v>February-1975</v>
      </c>
      <c r="D439" s="23">
        <v>52.6</v>
      </c>
      <c r="E439" s="23">
        <v>84.70209339774556</v>
      </c>
      <c r="F439" s="24">
        <v>2.1</v>
      </c>
      <c r="G439" s="1">
        <f t="shared" si="76"/>
        <v>8.634339220385288</v>
      </c>
      <c r="H439" s="25">
        <f t="shared" si="78"/>
        <v>0</v>
      </c>
      <c r="I439" s="25">
        <f t="shared" si="79"/>
        <v>-0.005703422053232043</v>
      </c>
      <c r="J439" s="26" t="b">
        <f t="shared" si="80"/>
        <v>0</v>
      </c>
      <c r="K439" s="26" t="b">
        <f t="shared" si="81"/>
        <v>0</v>
      </c>
      <c r="L439" s="27">
        <v>8.1</v>
      </c>
      <c r="M439" s="37">
        <v>62172</v>
      </c>
      <c r="N439" s="37">
        <v>1828531</v>
      </c>
      <c r="O439" s="37">
        <v>5484</v>
      </c>
      <c r="P439" s="37">
        <v>8525.2</v>
      </c>
      <c r="T439" s="37">
        <f t="shared" si="82"/>
        <v>-1947</v>
      </c>
      <c r="U439" s="37">
        <f t="shared" si="83"/>
        <v>-110171</v>
      </c>
      <c r="V439" s="37">
        <f t="shared" si="84"/>
        <v>69</v>
      </c>
      <c r="W439" s="37">
        <f t="shared" si="85"/>
        <v>64.80000000000109</v>
      </c>
      <c r="X439" s="37">
        <f t="shared" si="86"/>
      </c>
      <c r="Y439" s="37">
        <f t="shared" si="87"/>
      </c>
      <c r="Z439" s="37">
        <f t="shared" si="87"/>
      </c>
    </row>
    <row r="440" spans="1:26" ht="16.5" customHeight="1">
      <c r="A440" s="58" t="s">
        <v>18</v>
      </c>
      <c r="B440" s="58">
        <v>1975</v>
      </c>
      <c r="C440" s="21" t="str">
        <f t="shared" si="77"/>
        <v>March-1975</v>
      </c>
      <c r="D440" s="23">
        <v>52.8</v>
      </c>
      <c r="E440" s="23">
        <v>85.02415458937196</v>
      </c>
      <c r="F440" s="24">
        <v>2.1</v>
      </c>
      <c r="G440" s="1">
        <f t="shared" si="76"/>
        <v>8.601633390005041</v>
      </c>
      <c r="H440" s="25">
        <f t="shared" si="78"/>
        <v>0</v>
      </c>
      <c r="I440" s="25">
        <f t="shared" si="79"/>
        <v>-0.0037878787878786735</v>
      </c>
      <c r="J440" s="26" t="b">
        <f t="shared" si="80"/>
        <v>0</v>
      </c>
      <c r="K440" s="26" t="b">
        <f t="shared" si="81"/>
        <v>0</v>
      </c>
      <c r="L440" s="27">
        <v>8.6</v>
      </c>
      <c r="M440" s="37">
        <v>61895</v>
      </c>
      <c r="N440" s="37">
        <v>1808741</v>
      </c>
      <c r="O440" s="37">
        <v>5488</v>
      </c>
      <c r="P440" s="37">
        <v>8524</v>
      </c>
      <c r="T440" s="37">
        <f t="shared" si="82"/>
        <v>-2249</v>
      </c>
      <c r="U440" s="37">
        <f t="shared" si="83"/>
        <v>-129266</v>
      </c>
      <c r="V440" s="37">
        <f t="shared" si="84"/>
        <v>62</v>
      </c>
      <c r="W440" s="37">
        <f t="shared" si="85"/>
        <v>54.100000000000364</v>
      </c>
      <c r="X440" s="37">
        <f t="shared" si="86"/>
      </c>
      <c r="Y440" s="37">
        <f t="shared" si="87"/>
      </c>
      <c r="Z440" s="37">
        <f t="shared" si="87"/>
      </c>
    </row>
    <row r="441" spans="1:26" ht="16.5" customHeight="1">
      <c r="A441" s="58" t="s">
        <v>17</v>
      </c>
      <c r="B441" s="58">
        <v>1975</v>
      </c>
      <c r="C441" s="21" t="str">
        <f t="shared" si="77"/>
        <v>April-1975</v>
      </c>
      <c r="D441" s="23">
        <v>53</v>
      </c>
      <c r="E441" s="23">
        <v>85.34621578099836</v>
      </c>
      <c r="F441" s="24">
        <v>2.1</v>
      </c>
      <c r="G441" s="1">
        <f t="shared" si="76"/>
        <v>8.569174396080495</v>
      </c>
      <c r="H441" s="25">
        <f t="shared" si="78"/>
        <v>0</v>
      </c>
      <c r="I441" s="25">
        <f t="shared" si="79"/>
        <v>-0.0037735849056602655</v>
      </c>
      <c r="J441" s="26" t="b">
        <f t="shared" si="80"/>
        <v>0</v>
      </c>
      <c r="K441" s="26" t="b">
        <f t="shared" si="81"/>
        <v>0</v>
      </c>
      <c r="L441" s="23">
        <v>8.8</v>
      </c>
      <c r="M441" s="37">
        <v>61666</v>
      </c>
      <c r="N441" s="37">
        <v>1805824</v>
      </c>
      <c r="O441" s="37">
        <v>5472</v>
      </c>
      <c r="P441" s="37">
        <v>8488.5</v>
      </c>
      <c r="T441" s="37">
        <f t="shared" si="82"/>
        <v>-2525</v>
      </c>
      <c r="U441" s="37">
        <f t="shared" si="83"/>
        <v>-123594</v>
      </c>
      <c r="V441" s="37">
        <f t="shared" si="84"/>
        <v>30</v>
      </c>
      <c r="W441" s="37">
        <f t="shared" si="85"/>
        <v>-9.200000000000728</v>
      </c>
      <c r="X441" s="37">
        <f t="shared" si="86"/>
      </c>
      <c r="Y441" s="37">
        <f t="shared" si="87"/>
      </c>
      <c r="Z441" s="37">
        <f t="shared" si="87"/>
      </c>
    </row>
    <row r="442" spans="1:26" ht="16.5" customHeight="1">
      <c r="A442" s="58" t="s">
        <v>16</v>
      </c>
      <c r="B442" s="58">
        <v>1975</v>
      </c>
      <c r="C442" s="21" t="str">
        <f t="shared" si="77"/>
        <v>May-1975</v>
      </c>
      <c r="D442" s="23">
        <v>53.1</v>
      </c>
      <c r="E442" s="23">
        <v>85.50724637681157</v>
      </c>
      <c r="F442" s="24">
        <v>2.1</v>
      </c>
      <c r="G442" s="1">
        <f t="shared" si="76"/>
        <v>8.553036591191454</v>
      </c>
      <c r="H442" s="25">
        <f t="shared" si="78"/>
        <v>0</v>
      </c>
      <c r="I442" s="25">
        <f t="shared" si="79"/>
        <v>-0.0018832391713748953</v>
      </c>
      <c r="J442" s="26" t="b">
        <f t="shared" si="80"/>
        <v>0</v>
      </c>
      <c r="K442" s="26" t="b">
        <f t="shared" si="81"/>
        <v>1</v>
      </c>
      <c r="L442" s="23">
        <v>9</v>
      </c>
      <c r="M442" s="37">
        <v>61796</v>
      </c>
      <c r="N442" s="37">
        <v>1814996</v>
      </c>
      <c r="O442" s="37">
        <v>5502</v>
      </c>
      <c r="P442" s="37">
        <v>8534.6</v>
      </c>
      <c r="T442" s="37">
        <f t="shared" si="82"/>
        <v>-2530</v>
      </c>
      <c r="U442" s="37">
        <f t="shared" si="83"/>
        <v>-122935</v>
      </c>
      <c r="V442" s="37">
        <f t="shared" si="84"/>
        <v>37</v>
      </c>
      <c r="W442" s="37">
        <f t="shared" si="85"/>
        <v>4.200000000000728</v>
      </c>
      <c r="X442" s="37">
        <f t="shared" si="86"/>
      </c>
      <c r="Y442" s="37">
        <f t="shared" si="87"/>
      </c>
      <c r="Z442" s="37">
        <f t="shared" si="87"/>
      </c>
    </row>
    <row r="443" spans="1:26" ht="16.5" customHeight="1">
      <c r="A443" s="58" t="s">
        <v>27</v>
      </c>
      <c r="B443" s="58">
        <v>1975</v>
      </c>
      <c r="C443" s="21" t="str">
        <f t="shared" si="77"/>
        <v>June-1975</v>
      </c>
      <c r="D443" s="23">
        <v>53.5</v>
      </c>
      <c r="E443" s="23">
        <v>86.15136876006439</v>
      </c>
      <c r="F443" s="24">
        <v>2.1</v>
      </c>
      <c r="G443" s="1">
        <f t="shared" si="76"/>
        <v>8.489088654061051</v>
      </c>
      <c r="H443" s="25">
        <f t="shared" si="78"/>
        <v>0</v>
      </c>
      <c r="I443" s="25">
        <f t="shared" si="79"/>
        <v>-0.007476635514018559</v>
      </c>
      <c r="J443" s="26" t="b">
        <f t="shared" si="80"/>
        <v>0</v>
      </c>
      <c r="K443" s="26" t="b">
        <f t="shared" si="81"/>
        <v>0</v>
      </c>
      <c r="L443" s="23">
        <v>8.8</v>
      </c>
      <c r="M443" s="37">
        <v>61736</v>
      </c>
      <c r="N443" s="37">
        <v>1814278</v>
      </c>
      <c r="O443" s="37">
        <v>5524</v>
      </c>
      <c r="P443" s="37">
        <v>8579.2</v>
      </c>
      <c r="T443" s="37">
        <f t="shared" si="82"/>
        <v>-2627</v>
      </c>
      <c r="U443" s="37">
        <f t="shared" si="83"/>
        <v>-124091</v>
      </c>
      <c r="V443" s="37">
        <f t="shared" si="84"/>
        <v>51</v>
      </c>
      <c r="W443" s="37">
        <f t="shared" si="85"/>
        <v>39.5</v>
      </c>
      <c r="X443" s="37">
        <f t="shared" si="86"/>
      </c>
      <c r="Y443" s="37">
        <f t="shared" si="87"/>
      </c>
      <c r="Z443" s="37">
        <f t="shared" si="87"/>
      </c>
    </row>
    <row r="444" spans="1:26" ht="16.5" customHeight="1">
      <c r="A444" s="58" t="s">
        <v>26</v>
      </c>
      <c r="B444" s="58">
        <v>1975</v>
      </c>
      <c r="C444" s="21" t="str">
        <f t="shared" si="77"/>
        <v>July-1975</v>
      </c>
      <c r="D444" s="23">
        <v>54</v>
      </c>
      <c r="E444" s="23">
        <v>86.95652173913041</v>
      </c>
      <c r="F444" s="24">
        <v>2.1</v>
      </c>
      <c r="G444" s="1">
        <f t="shared" si="76"/>
        <v>8.410485981338264</v>
      </c>
      <c r="H444" s="25">
        <f t="shared" si="78"/>
        <v>0</v>
      </c>
      <c r="I444" s="25">
        <f t="shared" si="79"/>
        <v>-0.0092592592592593</v>
      </c>
      <c r="J444" s="26" t="b">
        <f t="shared" si="80"/>
        <v>0</v>
      </c>
      <c r="K444" s="26" t="b">
        <f t="shared" si="81"/>
        <v>0</v>
      </c>
      <c r="L444" s="23">
        <v>8.6</v>
      </c>
      <c r="M444" s="37">
        <v>61908</v>
      </c>
      <c r="N444" s="37">
        <v>1821171</v>
      </c>
      <c r="O444" s="37">
        <v>5552</v>
      </c>
      <c r="P444" s="37">
        <v>8611.2</v>
      </c>
      <c r="T444" s="37">
        <f t="shared" si="82"/>
        <v>-2439</v>
      </c>
      <c r="U444" s="37">
        <f t="shared" si="83"/>
        <v>-115008</v>
      </c>
      <c r="V444" s="37">
        <f t="shared" si="84"/>
        <v>60</v>
      </c>
      <c r="W444" s="37">
        <f t="shared" si="85"/>
        <v>42.400000000001455</v>
      </c>
      <c r="X444" s="37">
        <f t="shared" si="86"/>
      </c>
      <c r="Y444" s="37">
        <f t="shared" si="87"/>
      </c>
      <c r="Z444" s="37">
        <f t="shared" si="87"/>
      </c>
    </row>
    <row r="445" spans="1:26" ht="16.5" customHeight="1">
      <c r="A445" s="58" t="s">
        <v>25</v>
      </c>
      <c r="B445" s="58">
        <v>1975</v>
      </c>
      <c r="C445" s="21" t="str">
        <f t="shared" si="77"/>
        <v>August-1975</v>
      </c>
      <c r="D445" s="23">
        <v>54.2</v>
      </c>
      <c r="E445" s="23">
        <v>87.27858293075681</v>
      </c>
      <c r="F445" s="24">
        <v>2.1</v>
      </c>
      <c r="G445" s="1">
        <f t="shared" si="76"/>
        <v>8.37945097771709</v>
      </c>
      <c r="H445" s="25">
        <f t="shared" si="78"/>
        <v>0</v>
      </c>
      <c r="I445" s="25">
        <f t="shared" si="79"/>
        <v>-0.0036900369003689537</v>
      </c>
      <c r="J445" s="26" t="b">
        <f t="shared" si="80"/>
        <v>0</v>
      </c>
      <c r="K445" s="26" t="b">
        <f t="shared" si="81"/>
        <v>0</v>
      </c>
      <c r="L445" s="23">
        <v>8.4</v>
      </c>
      <c r="M445" s="37">
        <v>62285</v>
      </c>
      <c r="N445" s="37">
        <v>1843627</v>
      </c>
      <c r="O445" s="37">
        <v>5585</v>
      </c>
      <c r="P445" s="37">
        <v>8652.9</v>
      </c>
      <c r="T445" s="37">
        <f t="shared" si="82"/>
        <v>-2006</v>
      </c>
      <c r="U445" s="37">
        <f t="shared" si="83"/>
        <v>-91822</v>
      </c>
      <c r="V445" s="37">
        <f t="shared" si="84"/>
        <v>91</v>
      </c>
      <c r="W445" s="37">
        <f t="shared" si="85"/>
        <v>87.89999999999964</v>
      </c>
      <c r="X445" s="37">
        <f t="shared" si="86"/>
      </c>
      <c r="Y445" s="37">
        <f t="shared" si="87"/>
      </c>
      <c r="Z445" s="37">
        <f t="shared" si="87"/>
      </c>
    </row>
    <row r="446" spans="1:26" ht="16.5" customHeight="1">
      <c r="A446" s="58" t="s">
        <v>24</v>
      </c>
      <c r="B446" s="58">
        <v>1975</v>
      </c>
      <c r="C446" s="21" t="str">
        <f t="shared" si="77"/>
        <v>September-1975</v>
      </c>
      <c r="D446" s="23">
        <v>54.6</v>
      </c>
      <c r="E446" s="23">
        <v>87.92270531400962</v>
      </c>
      <c r="F446" s="24">
        <v>2.1</v>
      </c>
      <c r="G446" s="1">
        <f t="shared" si="76"/>
        <v>8.318063058466416</v>
      </c>
      <c r="H446" s="25">
        <f t="shared" si="78"/>
        <v>0</v>
      </c>
      <c r="I446" s="25">
        <f t="shared" si="79"/>
        <v>-0.007326007326007189</v>
      </c>
      <c r="J446" s="26" t="b">
        <f t="shared" si="80"/>
        <v>0</v>
      </c>
      <c r="K446" s="26" t="b">
        <f t="shared" si="81"/>
        <v>0</v>
      </c>
      <c r="L446" s="23">
        <v>8.4</v>
      </c>
      <c r="M446" s="37">
        <v>62406</v>
      </c>
      <c r="N446" s="37">
        <v>1847670</v>
      </c>
      <c r="O446" s="37">
        <v>5580</v>
      </c>
      <c r="P446" s="37">
        <v>8654.8</v>
      </c>
      <c r="T446" s="37">
        <f t="shared" si="82"/>
        <v>-1783</v>
      </c>
      <c r="U446" s="37">
        <f t="shared" si="83"/>
        <v>-78436</v>
      </c>
      <c r="V446" s="37">
        <f t="shared" si="84"/>
        <v>74</v>
      </c>
      <c r="W446" s="37">
        <f t="shared" si="85"/>
        <v>64.69999999999891</v>
      </c>
      <c r="X446" s="37">
        <f t="shared" si="86"/>
      </c>
      <c r="Y446" s="37">
        <f t="shared" si="87"/>
      </c>
      <c r="Z446" s="37">
        <f t="shared" si="87"/>
      </c>
    </row>
    <row r="447" spans="1:26" ht="16.5" customHeight="1">
      <c r="A447" s="58" t="s">
        <v>23</v>
      </c>
      <c r="B447" s="58">
        <v>1975</v>
      </c>
      <c r="C447" s="21" t="str">
        <f t="shared" si="77"/>
        <v>October-1975</v>
      </c>
      <c r="D447" s="23">
        <v>54.9</v>
      </c>
      <c r="E447" s="23">
        <v>88.40579710144924</v>
      </c>
      <c r="F447" s="24">
        <v>2.1</v>
      </c>
      <c r="G447" s="1">
        <f t="shared" si="76"/>
        <v>8.272609161972063</v>
      </c>
      <c r="H447" s="25">
        <f t="shared" si="78"/>
        <v>0</v>
      </c>
      <c r="I447" s="25">
        <f t="shared" si="79"/>
        <v>-0.005464480874317057</v>
      </c>
      <c r="J447" s="26" t="b">
        <f t="shared" si="80"/>
        <v>0</v>
      </c>
      <c r="K447" s="26" t="b">
        <f t="shared" si="81"/>
        <v>0</v>
      </c>
      <c r="L447" s="23">
        <v>8.4</v>
      </c>
      <c r="M447" s="37">
        <v>62635</v>
      </c>
      <c r="N447" s="37">
        <v>1854638</v>
      </c>
      <c r="O447" s="37">
        <v>5602</v>
      </c>
      <c r="P447" s="37">
        <v>8684.3</v>
      </c>
      <c r="T447" s="37">
        <f t="shared" si="82"/>
        <v>-1510</v>
      </c>
      <c r="U447" s="37">
        <f t="shared" si="83"/>
        <v>-63273</v>
      </c>
      <c r="V447" s="37">
        <f t="shared" si="84"/>
        <v>72</v>
      </c>
      <c r="W447" s="37">
        <f t="shared" si="85"/>
        <v>60</v>
      </c>
      <c r="X447" s="37">
        <f t="shared" si="86"/>
      </c>
      <c r="Y447" s="37">
        <f t="shared" si="87"/>
      </c>
      <c r="Z447" s="37">
        <f t="shared" si="87"/>
      </c>
    </row>
    <row r="448" spans="1:26" ht="16.5" customHeight="1">
      <c r="A448" s="58" t="s">
        <v>22</v>
      </c>
      <c r="B448" s="58">
        <v>1975</v>
      </c>
      <c r="C448" s="21" t="str">
        <f t="shared" si="77"/>
        <v>November-1975</v>
      </c>
      <c r="D448" s="23">
        <v>55.3</v>
      </c>
      <c r="E448" s="23">
        <v>89.04991948470204</v>
      </c>
      <c r="F448" s="24">
        <v>2.1</v>
      </c>
      <c r="G448" s="1">
        <f t="shared" si="76"/>
        <v>8.212771121017475</v>
      </c>
      <c r="H448" s="25">
        <f t="shared" si="78"/>
        <v>0</v>
      </c>
      <c r="I448" s="25">
        <f t="shared" si="79"/>
        <v>-0.0072332730560576985</v>
      </c>
      <c r="J448" s="26" t="b">
        <f t="shared" si="80"/>
        <v>0</v>
      </c>
      <c r="K448" s="26" t="b">
        <f t="shared" si="81"/>
        <v>0</v>
      </c>
      <c r="L448" s="23">
        <v>8.3</v>
      </c>
      <c r="M448" s="37">
        <v>62777</v>
      </c>
      <c r="N448" s="37">
        <v>1857562</v>
      </c>
      <c r="O448" s="37">
        <v>5614</v>
      </c>
      <c r="P448" s="37">
        <v>8697.8</v>
      </c>
      <c r="T448" s="37">
        <f t="shared" si="82"/>
        <v>-952</v>
      </c>
      <c r="U448" s="37">
        <f t="shared" si="83"/>
        <v>-34475</v>
      </c>
      <c r="V448" s="37">
        <f t="shared" si="84"/>
        <v>100</v>
      </c>
      <c r="W448" s="37">
        <f t="shared" si="85"/>
        <v>111.89999999999964</v>
      </c>
      <c r="X448" s="37">
        <f t="shared" si="86"/>
      </c>
      <c r="Y448" s="37">
        <f t="shared" si="87"/>
      </c>
      <c r="Z448" s="37">
        <f t="shared" si="87"/>
      </c>
    </row>
    <row r="449" spans="1:26" ht="16.5" customHeight="1">
      <c r="A449" s="58" t="s">
        <v>21</v>
      </c>
      <c r="B449" s="58">
        <v>1975</v>
      </c>
      <c r="C449" s="21" t="str">
        <f t="shared" si="77"/>
        <v>December-1975</v>
      </c>
      <c r="D449" s="23">
        <v>55.6</v>
      </c>
      <c r="E449" s="23">
        <v>89.53301127214168</v>
      </c>
      <c r="F449" s="24">
        <v>2.1</v>
      </c>
      <c r="G449" s="1">
        <f t="shared" si="76"/>
        <v>8.168457607774574</v>
      </c>
      <c r="H449" s="25">
        <f t="shared" si="78"/>
        <v>0</v>
      </c>
      <c r="I449" s="25">
        <f t="shared" si="79"/>
        <v>-0.005395683453237599</v>
      </c>
      <c r="J449" s="26" t="b">
        <f t="shared" si="80"/>
        <v>0</v>
      </c>
      <c r="K449" s="26" t="b">
        <f t="shared" si="81"/>
        <v>0</v>
      </c>
      <c r="L449" s="23">
        <v>8.2</v>
      </c>
      <c r="M449" s="37">
        <v>63072</v>
      </c>
      <c r="N449" s="37">
        <v>1873676</v>
      </c>
      <c r="O449" s="37">
        <v>5641</v>
      </c>
      <c r="P449" s="37">
        <v>8741.1</v>
      </c>
      <c r="T449" s="37">
        <f t="shared" si="82"/>
        <v>-26</v>
      </c>
      <c r="U449" s="37">
        <f t="shared" si="83"/>
        <v>1674</v>
      </c>
      <c r="V449" s="37">
        <f t="shared" si="84"/>
        <v>158</v>
      </c>
      <c r="W449" s="37">
        <f t="shared" si="85"/>
        <v>217.10000000000036</v>
      </c>
      <c r="X449" s="37">
        <f t="shared" si="86"/>
      </c>
      <c r="Y449" s="37">
        <f t="shared" si="87"/>
      </c>
      <c r="Z449" s="37">
        <f t="shared" si="87"/>
      </c>
    </row>
    <row r="450" spans="1:26" ht="16.5" customHeight="1">
      <c r="A450" s="58" t="s">
        <v>20</v>
      </c>
      <c r="B450" s="58">
        <v>1976</v>
      </c>
      <c r="C450" s="21" t="str">
        <f t="shared" si="77"/>
        <v>January-1976</v>
      </c>
      <c r="D450" s="23">
        <v>55.8</v>
      </c>
      <c r="E450" s="23">
        <v>89.85507246376808</v>
      </c>
      <c r="F450" s="24">
        <v>2.3</v>
      </c>
      <c r="G450" s="1">
        <f t="shared" si="76"/>
        <v>8.914339980220278</v>
      </c>
      <c r="H450" s="25">
        <f t="shared" si="78"/>
        <v>0.09523809523809512</v>
      </c>
      <c r="I450" s="25">
        <f t="shared" si="79"/>
        <v>0.09131251066734913</v>
      </c>
      <c r="J450" s="26" t="b">
        <f t="shared" si="80"/>
        <v>1</v>
      </c>
      <c r="K450" s="26" t="b">
        <f t="shared" si="81"/>
        <v>1</v>
      </c>
      <c r="L450" s="23">
        <v>7.9</v>
      </c>
      <c r="M450" s="37">
        <v>63537</v>
      </c>
      <c r="N450" s="37">
        <v>1894207</v>
      </c>
      <c r="O450" s="37">
        <v>5681</v>
      </c>
      <c r="P450" s="37">
        <v>8805.4</v>
      </c>
      <c r="T450" s="37">
        <f t="shared" si="82"/>
        <v>864</v>
      </c>
      <c r="U450" s="37">
        <f t="shared" si="83"/>
        <v>37295</v>
      </c>
      <c r="V450" s="37">
        <f t="shared" si="84"/>
        <v>205</v>
      </c>
      <c r="W450" s="37">
        <f t="shared" si="85"/>
        <v>290.60000000000036</v>
      </c>
      <c r="X450" s="37">
        <f t="shared" si="86"/>
      </c>
      <c r="Y450" s="37">
        <f t="shared" si="87"/>
      </c>
      <c r="Z450" s="37">
        <f t="shared" si="87"/>
      </c>
    </row>
    <row r="451" spans="1:26" ht="16.5" customHeight="1">
      <c r="A451" s="58" t="s">
        <v>19</v>
      </c>
      <c r="B451" s="58">
        <v>1976</v>
      </c>
      <c r="C451" s="21" t="str">
        <f t="shared" si="77"/>
        <v>February-1976</v>
      </c>
      <c r="D451" s="23">
        <v>55.9</v>
      </c>
      <c r="E451" s="23">
        <v>90.01610305958128</v>
      </c>
      <c r="F451" s="24">
        <v>2.3</v>
      </c>
      <c r="G451" s="1">
        <f aca="true" t="shared" si="88" ref="G451:G514">F451/(E451/$E$922)</f>
        <v>8.898393039289653</v>
      </c>
      <c r="H451" s="25">
        <f t="shared" si="78"/>
        <v>0</v>
      </c>
      <c r="I451" s="25">
        <f t="shared" si="79"/>
        <v>-0.0017889087656528524</v>
      </c>
      <c r="J451" s="26" t="b">
        <f t="shared" si="80"/>
        <v>0</v>
      </c>
      <c r="K451" s="26" t="b">
        <f t="shared" si="81"/>
        <v>0</v>
      </c>
      <c r="L451" s="23">
        <v>7.7</v>
      </c>
      <c r="M451" s="37">
        <v>63836</v>
      </c>
      <c r="N451" s="37">
        <v>1903209</v>
      </c>
      <c r="O451" s="37">
        <v>5718</v>
      </c>
      <c r="P451" s="37">
        <v>8867.8</v>
      </c>
      <c r="T451" s="37">
        <f t="shared" si="82"/>
        <v>1664</v>
      </c>
      <c r="U451" s="37">
        <f t="shared" si="83"/>
        <v>74678</v>
      </c>
      <c r="V451" s="37">
        <f t="shared" si="84"/>
        <v>234</v>
      </c>
      <c r="W451" s="37">
        <f t="shared" si="85"/>
        <v>342.59999999999854</v>
      </c>
      <c r="X451" s="37">
        <f t="shared" si="86"/>
      </c>
      <c r="Y451" s="37">
        <f t="shared" si="87"/>
      </c>
      <c r="Z451" s="37">
        <f t="shared" si="87"/>
      </c>
    </row>
    <row r="452" spans="1:26" ht="16.5" customHeight="1">
      <c r="A452" s="58" t="s">
        <v>18</v>
      </c>
      <c r="B452" s="58">
        <v>1976</v>
      </c>
      <c r="C452" s="21" t="str">
        <f aca="true" t="shared" si="89" ref="C452:C515">CONCATENATE(A452,"-",B452)</f>
        <v>March-1976</v>
      </c>
      <c r="D452" s="23">
        <v>56</v>
      </c>
      <c r="E452" s="23">
        <v>90.17713365539448</v>
      </c>
      <c r="F452" s="24">
        <v>2.3</v>
      </c>
      <c r="G452" s="1">
        <f t="shared" si="88"/>
        <v>8.882503051719493</v>
      </c>
      <c r="H452" s="25">
        <f aca="true" t="shared" si="90" ref="H452:H515">F452/F451-1</f>
        <v>0</v>
      </c>
      <c r="I452" s="25">
        <f aca="true" t="shared" si="91" ref="I452:I515">G452/G451-1</f>
        <v>-0.0017857142857142794</v>
      </c>
      <c r="J452" s="26" t="b">
        <f aca="true" t="shared" si="92" ref="J452:J515">IF(H452&gt;0,TRUE,FALSE)</f>
        <v>0</v>
      </c>
      <c r="K452" s="26" t="b">
        <f t="shared" si="81"/>
        <v>0</v>
      </c>
      <c r="L452" s="23">
        <v>7.6</v>
      </c>
      <c r="M452" s="37">
        <v>64062</v>
      </c>
      <c r="N452" s="37">
        <v>1894140</v>
      </c>
      <c r="O452" s="37">
        <v>5736</v>
      </c>
      <c r="P452" s="37">
        <v>8882.4</v>
      </c>
      <c r="T452" s="37">
        <f t="shared" si="82"/>
        <v>2167</v>
      </c>
      <c r="U452" s="37">
        <f t="shared" si="83"/>
        <v>85399</v>
      </c>
      <c r="V452" s="37">
        <f t="shared" si="84"/>
        <v>248</v>
      </c>
      <c r="W452" s="37">
        <f t="shared" si="85"/>
        <v>358.39999999999964</v>
      </c>
      <c r="X452" s="37">
        <f t="shared" si="86"/>
      </c>
      <c r="Y452" s="37">
        <f t="shared" si="87"/>
      </c>
      <c r="Z452" s="37">
        <f t="shared" si="87"/>
      </c>
    </row>
    <row r="453" spans="1:26" ht="16.5" customHeight="1">
      <c r="A453" s="58" t="s">
        <v>17</v>
      </c>
      <c r="B453" s="58">
        <v>1976</v>
      </c>
      <c r="C453" s="21" t="str">
        <f t="shared" si="89"/>
        <v>April-1976</v>
      </c>
      <c r="D453" s="23">
        <v>56.1</v>
      </c>
      <c r="E453" s="23">
        <v>90.33816425120769</v>
      </c>
      <c r="F453" s="24">
        <v>2.3</v>
      </c>
      <c r="G453" s="1">
        <f t="shared" si="88"/>
        <v>8.866669712946374</v>
      </c>
      <c r="H453" s="25">
        <f t="shared" si="90"/>
        <v>0</v>
      </c>
      <c r="I453" s="25">
        <f t="shared" si="91"/>
        <v>-0.0017825311942959443</v>
      </c>
      <c r="J453" s="26" t="b">
        <f t="shared" si="92"/>
        <v>0</v>
      </c>
      <c r="K453" s="26" t="b">
        <f t="shared" si="81"/>
        <v>0</v>
      </c>
      <c r="L453" s="23">
        <v>7.7</v>
      </c>
      <c r="M453" s="37">
        <v>64307</v>
      </c>
      <c r="N453" s="37">
        <v>1901232</v>
      </c>
      <c r="O453" s="37">
        <v>5767</v>
      </c>
      <c r="P453" s="37">
        <v>8933.2</v>
      </c>
      <c r="T453" s="37">
        <f t="shared" si="82"/>
        <v>2641</v>
      </c>
      <c r="U453" s="37">
        <f t="shared" si="83"/>
        <v>95408</v>
      </c>
      <c r="V453" s="37">
        <f t="shared" si="84"/>
        <v>295</v>
      </c>
      <c r="W453" s="37">
        <f t="shared" si="85"/>
        <v>444.7000000000007</v>
      </c>
      <c r="X453" s="37">
        <f t="shared" si="86"/>
      </c>
      <c r="Y453" s="37">
        <f t="shared" si="87"/>
      </c>
      <c r="Z453" s="37">
        <f t="shared" si="87"/>
      </c>
    </row>
    <row r="454" spans="1:26" ht="16.5" customHeight="1">
      <c r="A454" s="58" t="s">
        <v>16</v>
      </c>
      <c r="B454" s="58">
        <v>1976</v>
      </c>
      <c r="C454" s="21" t="str">
        <f t="shared" si="89"/>
        <v>May-1976</v>
      </c>
      <c r="D454" s="23">
        <v>56.4</v>
      </c>
      <c r="E454" s="23">
        <v>90.82125603864729</v>
      </c>
      <c r="F454" s="24">
        <v>2.3</v>
      </c>
      <c r="G454" s="1">
        <f t="shared" si="88"/>
        <v>8.819506576175383</v>
      </c>
      <c r="H454" s="25">
        <f t="shared" si="90"/>
        <v>0</v>
      </c>
      <c r="I454" s="25">
        <f t="shared" si="91"/>
        <v>-0.005319148936170137</v>
      </c>
      <c r="J454" s="26" t="b">
        <f t="shared" si="92"/>
        <v>0</v>
      </c>
      <c r="K454" s="26" t="b">
        <f t="shared" si="81"/>
        <v>0</v>
      </c>
      <c r="L454" s="23">
        <v>7.4</v>
      </c>
      <c r="M454" s="37">
        <v>64340</v>
      </c>
      <c r="N454" s="37">
        <v>1906152</v>
      </c>
      <c r="O454" s="37">
        <v>5781</v>
      </c>
      <c r="P454" s="37">
        <v>8955.9</v>
      </c>
      <c r="T454" s="37">
        <f t="shared" si="82"/>
        <v>2544</v>
      </c>
      <c r="U454" s="37">
        <f t="shared" si="83"/>
        <v>91156</v>
      </c>
      <c r="V454" s="37">
        <f t="shared" si="84"/>
        <v>279</v>
      </c>
      <c r="W454" s="37">
        <f t="shared" si="85"/>
        <v>421.2999999999993</v>
      </c>
      <c r="X454" s="37">
        <f t="shared" si="86"/>
      </c>
      <c r="Y454" s="37">
        <f t="shared" si="87"/>
      </c>
      <c r="Z454" s="37">
        <f t="shared" si="87"/>
      </c>
    </row>
    <row r="455" spans="1:26" ht="16.5" customHeight="1">
      <c r="A455" s="58" t="s">
        <v>27</v>
      </c>
      <c r="B455" s="58">
        <v>1976</v>
      </c>
      <c r="C455" s="21" t="str">
        <f t="shared" si="89"/>
        <v>June-1976</v>
      </c>
      <c r="D455" s="23">
        <v>56.7</v>
      </c>
      <c r="E455" s="23">
        <v>91.30434782608691</v>
      </c>
      <c r="F455" s="24">
        <v>2.3</v>
      </c>
      <c r="G455" s="1">
        <f t="shared" si="88"/>
        <v>8.772842520216782</v>
      </c>
      <c r="H455" s="25">
        <f t="shared" si="90"/>
        <v>0</v>
      </c>
      <c r="I455" s="25">
        <f t="shared" si="91"/>
        <v>-0.005291005291005457</v>
      </c>
      <c r="J455" s="26" t="b">
        <f t="shared" si="92"/>
        <v>0</v>
      </c>
      <c r="K455" s="26" t="b">
        <f t="shared" si="81"/>
        <v>0</v>
      </c>
      <c r="L455" s="23">
        <v>7.6</v>
      </c>
      <c r="M455" s="37">
        <v>64413</v>
      </c>
      <c r="N455" s="37">
        <v>1907163</v>
      </c>
      <c r="O455" s="37">
        <v>5787</v>
      </c>
      <c r="P455" s="37">
        <v>8952</v>
      </c>
      <c r="T455" s="37">
        <f t="shared" si="82"/>
        <v>2677</v>
      </c>
      <c r="U455" s="37">
        <f t="shared" si="83"/>
        <v>92885</v>
      </c>
      <c r="V455" s="37">
        <f t="shared" si="84"/>
        <v>263</v>
      </c>
      <c r="W455" s="37">
        <f t="shared" si="85"/>
        <v>372.7999999999993</v>
      </c>
      <c r="X455" s="37">
        <f t="shared" si="86"/>
      </c>
      <c r="Y455" s="37">
        <f t="shared" si="87"/>
      </c>
      <c r="Z455" s="37">
        <f t="shared" si="87"/>
      </c>
    </row>
    <row r="456" spans="1:26" ht="16.5" customHeight="1">
      <c r="A456" s="58" t="s">
        <v>26</v>
      </c>
      <c r="B456" s="58">
        <v>1976</v>
      </c>
      <c r="C456" s="21" t="str">
        <f t="shared" si="89"/>
        <v>July-1976</v>
      </c>
      <c r="D456" s="23">
        <v>57</v>
      </c>
      <c r="E456" s="23">
        <v>91.78743961352653</v>
      </c>
      <c r="F456" s="24">
        <v>2.3</v>
      </c>
      <c r="G456" s="1">
        <f t="shared" si="88"/>
        <v>8.72666966484722</v>
      </c>
      <c r="H456" s="25">
        <f t="shared" si="90"/>
        <v>0</v>
      </c>
      <c r="I456" s="25">
        <f t="shared" si="91"/>
        <v>-0.0052631578947368585</v>
      </c>
      <c r="J456" s="26" t="b">
        <f t="shared" si="92"/>
        <v>0</v>
      </c>
      <c r="K456" s="26" t="b">
        <f t="shared" si="81"/>
        <v>0</v>
      </c>
      <c r="L456" s="23">
        <v>7.8</v>
      </c>
      <c r="M456" s="37">
        <v>64554</v>
      </c>
      <c r="N456" s="37">
        <v>1912398</v>
      </c>
      <c r="O456" s="37">
        <v>5804</v>
      </c>
      <c r="P456" s="37">
        <v>8979</v>
      </c>
      <c r="T456" s="37">
        <f t="shared" si="82"/>
        <v>2646</v>
      </c>
      <c r="U456" s="37">
        <f t="shared" si="83"/>
        <v>91227</v>
      </c>
      <c r="V456" s="37">
        <f t="shared" si="84"/>
        <v>252</v>
      </c>
      <c r="W456" s="37">
        <f t="shared" si="85"/>
        <v>367.7999999999993</v>
      </c>
      <c r="X456" s="37">
        <f t="shared" si="86"/>
      </c>
      <c r="Y456" s="37">
        <f t="shared" si="87"/>
      </c>
      <c r="Z456" s="37">
        <f t="shared" si="87"/>
      </c>
    </row>
    <row r="457" spans="1:26" ht="16.5" customHeight="1">
      <c r="A457" s="58" t="s">
        <v>25</v>
      </c>
      <c r="B457" s="58">
        <v>1976</v>
      </c>
      <c r="C457" s="21" t="str">
        <f t="shared" si="89"/>
        <v>August-1976</v>
      </c>
      <c r="D457" s="23">
        <v>57.3</v>
      </c>
      <c r="E457" s="23">
        <v>92.27053140096615</v>
      </c>
      <c r="F457" s="24">
        <v>2.3</v>
      </c>
      <c r="G457" s="1">
        <f t="shared" si="88"/>
        <v>8.6809802948742</v>
      </c>
      <c r="H457" s="25">
        <f t="shared" si="90"/>
        <v>0</v>
      </c>
      <c r="I457" s="25">
        <f t="shared" si="91"/>
        <v>-0.005235602094240677</v>
      </c>
      <c r="J457" s="26" t="b">
        <f t="shared" si="92"/>
        <v>0</v>
      </c>
      <c r="K457" s="26" t="b">
        <f t="shared" si="81"/>
        <v>0</v>
      </c>
      <c r="L457" s="23">
        <v>7.8</v>
      </c>
      <c r="M457" s="37">
        <v>64697</v>
      </c>
      <c r="N457" s="37">
        <v>1910592</v>
      </c>
      <c r="O457" s="37">
        <v>5827</v>
      </c>
      <c r="P457" s="37">
        <v>9012.8</v>
      </c>
      <c r="T457" s="37">
        <f t="shared" si="82"/>
        <v>2412</v>
      </c>
      <c r="U457" s="37">
        <f t="shared" si="83"/>
        <v>66965</v>
      </c>
      <c r="V457" s="37">
        <f t="shared" si="84"/>
        <v>242</v>
      </c>
      <c r="W457" s="37">
        <f t="shared" si="85"/>
        <v>359.89999999999964</v>
      </c>
      <c r="X457" s="37">
        <f t="shared" si="86"/>
      </c>
      <c r="Y457" s="37">
        <f t="shared" si="87"/>
      </c>
      <c r="Z457" s="37">
        <f t="shared" si="87"/>
      </c>
    </row>
    <row r="458" spans="1:26" ht="16.5" customHeight="1">
      <c r="A458" s="58" t="s">
        <v>24</v>
      </c>
      <c r="B458" s="58">
        <v>1976</v>
      </c>
      <c r="C458" s="21" t="str">
        <f t="shared" si="89"/>
        <v>September-1976</v>
      </c>
      <c r="D458" s="23">
        <v>57.6</v>
      </c>
      <c r="E458" s="23">
        <v>92.75362318840577</v>
      </c>
      <c r="F458" s="24">
        <v>2.3</v>
      </c>
      <c r="G458" s="1">
        <f t="shared" si="88"/>
        <v>8.635766855838394</v>
      </c>
      <c r="H458" s="25">
        <f t="shared" si="90"/>
        <v>0</v>
      </c>
      <c r="I458" s="25">
        <f t="shared" si="91"/>
        <v>-0.005208333333333592</v>
      </c>
      <c r="J458" s="26" t="b">
        <f t="shared" si="92"/>
        <v>0</v>
      </c>
      <c r="K458" s="26" t="b">
        <f t="shared" si="81"/>
        <v>0</v>
      </c>
      <c r="L458" s="23">
        <v>7.6</v>
      </c>
      <c r="M458" s="37">
        <v>64921</v>
      </c>
      <c r="N458" s="37">
        <v>1917648</v>
      </c>
      <c r="O458" s="37">
        <v>5839</v>
      </c>
      <c r="P458" s="37">
        <v>9034.3</v>
      </c>
      <c r="T458" s="37">
        <f t="shared" si="82"/>
        <v>2515</v>
      </c>
      <c r="U458" s="37">
        <f t="shared" si="83"/>
        <v>69978</v>
      </c>
      <c r="V458" s="37">
        <f t="shared" si="84"/>
        <v>259</v>
      </c>
      <c r="W458" s="37">
        <f t="shared" si="85"/>
        <v>379.5</v>
      </c>
      <c r="X458" s="37">
        <f t="shared" si="86"/>
      </c>
      <c r="Y458" s="37">
        <f t="shared" si="87"/>
      </c>
      <c r="Z458" s="37">
        <f t="shared" si="87"/>
      </c>
    </row>
    <row r="459" spans="1:26" ht="16.5" customHeight="1">
      <c r="A459" s="58" t="s">
        <v>23</v>
      </c>
      <c r="B459" s="58">
        <v>1976</v>
      </c>
      <c r="C459" s="21" t="str">
        <f t="shared" si="89"/>
        <v>October-1976</v>
      </c>
      <c r="D459" s="23">
        <v>57.9</v>
      </c>
      <c r="E459" s="23">
        <v>93.23671497584539</v>
      </c>
      <c r="F459" s="24">
        <v>2.3</v>
      </c>
      <c r="G459" s="1">
        <f t="shared" si="88"/>
        <v>8.591021949849594</v>
      </c>
      <c r="H459" s="25">
        <f t="shared" si="90"/>
        <v>0</v>
      </c>
      <c r="I459" s="25">
        <f t="shared" si="91"/>
        <v>-0.005181347150259086</v>
      </c>
      <c r="J459" s="26" t="b">
        <f t="shared" si="92"/>
        <v>0</v>
      </c>
      <c r="K459" s="26" t="b">
        <f t="shared" si="81"/>
        <v>0</v>
      </c>
      <c r="L459" s="23">
        <v>7.7</v>
      </c>
      <c r="M459" s="37">
        <v>64877</v>
      </c>
      <c r="N459" s="37">
        <v>1908588</v>
      </c>
      <c r="O459" s="37">
        <v>5849</v>
      </c>
      <c r="P459" s="37">
        <v>9045.3</v>
      </c>
      <c r="T459" s="37">
        <f t="shared" si="82"/>
        <v>2242</v>
      </c>
      <c r="U459" s="37">
        <f t="shared" si="83"/>
        <v>53950</v>
      </c>
      <c r="V459" s="37">
        <f t="shared" si="84"/>
        <v>247</v>
      </c>
      <c r="W459" s="37">
        <f t="shared" si="85"/>
        <v>361</v>
      </c>
      <c r="X459" s="37">
        <f t="shared" si="86"/>
      </c>
      <c r="Y459" s="37">
        <f t="shared" si="87"/>
      </c>
      <c r="Z459" s="37">
        <f t="shared" si="87"/>
      </c>
    </row>
    <row r="460" spans="1:26" ht="16.5" customHeight="1">
      <c r="A460" s="58" t="s">
        <v>22</v>
      </c>
      <c r="B460" s="58">
        <v>1976</v>
      </c>
      <c r="C460" s="21" t="str">
        <f t="shared" si="89"/>
        <v>November-1976</v>
      </c>
      <c r="D460" s="23">
        <v>58.1</v>
      </c>
      <c r="E460" s="23">
        <v>93.5587761674718</v>
      </c>
      <c r="F460" s="24">
        <v>2.3</v>
      </c>
      <c r="G460" s="1">
        <f t="shared" si="88"/>
        <v>8.561448724548907</v>
      </c>
      <c r="H460" s="25">
        <f t="shared" si="90"/>
        <v>0</v>
      </c>
      <c r="I460" s="25">
        <f t="shared" si="91"/>
        <v>-0.0034423407917384408</v>
      </c>
      <c r="J460" s="26" t="b">
        <f t="shared" si="92"/>
        <v>0</v>
      </c>
      <c r="K460" s="26" t="b">
        <f t="shared" si="81"/>
        <v>0</v>
      </c>
      <c r="L460" s="23">
        <v>7.8</v>
      </c>
      <c r="M460" s="37">
        <v>65164</v>
      </c>
      <c r="N460" s="37">
        <v>1915696</v>
      </c>
      <c r="O460" s="37">
        <v>5860</v>
      </c>
      <c r="P460" s="37">
        <v>9055.6</v>
      </c>
      <c r="T460" s="37">
        <f t="shared" si="82"/>
        <v>2387</v>
      </c>
      <c r="U460" s="37">
        <f t="shared" si="83"/>
        <v>58134</v>
      </c>
      <c r="V460" s="37">
        <f t="shared" si="84"/>
        <v>246</v>
      </c>
      <c r="W460" s="37">
        <f t="shared" si="85"/>
        <v>357.8000000000011</v>
      </c>
      <c r="X460" s="37">
        <f t="shared" si="86"/>
      </c>
      <c r="Y460" s="37">
        <f t="shared" si="87"/>
      </c>
      <c r="Z460" s="37">
        <f t="shared" si="87"/>
      </c>
    </row>
    <row r="461" spans="1:26" ht="16.5" customHeight="1">
      <c r="A461" s="58" t="s">
        <v>21</v>
      </c>
      <c r="B461" s="58">
        <v>1976</v>
      </c>
      <c r="C461" s="21" t="str">
        <f t="shared" si="89"/>
        <v>December-1976</v>
      </c>
      <c r="D461" s="23">
        <v>58.4</v>
      </c>
      <c r="E461" s="23">
        <v>94.04186795491142</v>
      </c>
      <c r="F461" s="24">
        <v>2.3</v>
      </c>
      <c r="G461" s="1">
        <f t="shared" si="88"/>
        <v>8.517468679731017</v>
      </c>
      <c r="H461" s="25">
        <f t="shared" si="90"/>
        <v>0</v>
      </c>
      <c r="I461" s="25">
        <f t="shared" si="91"/>
        <v>-0.005136986301369939</v>
      </c>
      <c r="J461" s="26" t="b">
        <f t="shared" si="92"/>
        <v>0</v>
      </c>
      <c r="K461" s="26" t="b">
        <f t="shared" si="81"/>
        <v>0</v>
      </c>
      <c r="L461" s="23">
        <v>7.8</v>
      </c>
      <c r="M461" s="37">
        <v>65373</v>
      </c>
      <c r="N461" s="37">
        <v>1922158</v>
      </c>
      <c r="O461" s="37">
        <v>5879</v>
      </c>
      <c r="P461" s="37">
        <v>9076</v>
      </c>
      <c r="T461" s="37">
        <f t="shared" si="82"/>
        <v>2301</v>
      </c>
      <c r="U461" s="37">
        <f t="shared" si="83"/>
        <v>48482</v>
      </c>
      <c r="V461" s="37">
        <f t="shared" si="84"/>
        <v>238</v>
      </c>
      <c r="W461" s="37">
        <f t="shared" si="85"/>
        <v>334.89999999999964</v>
      </c>
      <c r="X461" s="37">
        <f t="shared" si="86"/>
      </c>
      <c r="Y461" s="37">
        <f t="shared" si="87"/>
      </c>
      <c r="Z461" s="37">
        <f t="shared" si="87"/>
      </c>
    </row>
    <row r="462" spans="1:26" ht="16.5" customHeight="1">
      <c r="A462" s="58" t="s">
        <v>20</v>
      </c>
      <c r="B462" s="58">
        <v>1977</v>
      </c>
      <c r="C462" s="21" t="str">
        <f t="shared" si="89"/>
        <v>January-1977</v>
      </c>
      <c r="D462" s="23">
        <v>58.7</v>
      </c>
      <c r="E462" s="23">
        <v>94.52495974235106</v>
      </c>
      <c r="F462" s="24">
        <v>2.3</v>
      </c>
      <c r="G462" s="1">
        <f t="shared" si="88"/>
        <v>8.473938175405303</v>
      </c>
      <c r="H462" s="25">
        <f t="shared" si="90"/>
        <v>0</v>
      </c>
      <c r="I462" s="25">
        <f t="shared" si="91"/>
        <v>-0.00511073253833072</v>
      </c>
      <c r="J462" s="26" t="b">
        <f t="shared" si="92"/>
        <v>0</v>
      </c>
      <c r="K462" s="26" t="b">
        <f t="shared" si="81"/>
        <v>1</v>
      </c>
      <c r="L462" s="23">
        <v>7.5</v>
      </c>
      <c r="M462" s="37">
        <v>65636</v>
      </c>
      <c r="N462" s="37">
        <v>1913678</v>
      </c>
      <c r="O462" s="37">
        <v>5911</v>
      </c>
      <c r="P462" s="37">
        <v>9129.4</v>
      </c>
      <c r="T462" s="37">
        <f t="shared" si="82"/>
        <v>2099</v>
      </c>
      <c r="U462" s="37">
        <f t="shared" si="83"/>
        <v>19471</v>
      </c>
      <c r="V462" s="37">
        <f t="shared" si="84"/>
        <v>230</v>
      </c>
      <c r="W462" s="37">
        <f t="shared" si="85"/>
        <v>324</v>
      </c>
      <c r="X462" s="37">
        <f t="shared" si="86"/>
      </c>
      <c r="Y462" s="37">
        <f t="shared" si="87"/>
      </c>
      <c r="Z462" s="37">
        <f t="shared" si="87"/>
      </c>
    </row>
    <row r="463" spans="1:26" ht="16.5" customHeight="1">
      <c r="A463" s="58" t="s">
        <v>19</v>
      </c>
      <c r="B463" s="58">
        <v>1977</v>
      </c>
      <c r="C463" s="21" t="str">
        <f t="shared" si="89"/>
        <v>February-1977</v>
      </c>
      <c r="D463" s="23">
        <v>59.3</v>
      </c>
      <c r="E463" s="23">
        <v>95.49114331723027</v>
      </c>
      <c r="F463" s="24">
        <v>2.3</v>
      </c>
      <c r="G463" s="1">
        <f t="shared" si="88"/>
        <v>8.38819849740795</v>
      </c>
      <c r="H463" s="25">
        <f t="shared" si="90"/>
        <v>0</v>
      </c>
      <c r="I463" s="25">
        <f t="shared" si="91"/>
        <v>-0.010118043844856373</v>
      </c>
      <c r="J463" s="26" t="b">
        <f t="shared" si="92"/>
        <v>0</v>
      </c>
      <c r="K463" s="26" t="b">
        <f t="shared" si="81"/>
        <v>0</v>
      </c>
      <c r="L463" s="23">
        <v>7.6</v>
      </c>
      <c r="M463" s="37">
        <v>65932</v>
      </c>
      <c r="N463" s="37">
        <v>1944576</v>
      </c>
      <c r="O463" s="37">
        <v>5930</v>
      </c>
      <c r="P463" s="37">
        <v>9159.5</v>
      </c>
      <c r="T463" s="37">
        <f t="shared" si="82"/>
        <v>2096</v>
      </c>
      <c r="U463" s="37">
        <f t="shared" si="83"/>
        <v>41367</v>
      </c>
      <c r="V463" s="37">
        <f t="shared" si="84"/>
        <v>212</v>
      </c>
      <c r="W463" s="37">
        <f t="shared" si="85"/>
        <v>291.7000000000007</v>
      </c>
      <c r="X463" s="37">
        <f t="shared" si="86"/>
      </c>
      <c r="Y463" s="37">
        <f t="shared" si="87"/>
      </c>
      <c r="Z463" s="37">
        <f t="shared" si="87"/>
      </c>
    </row>
    <row r="464" spans="1:26" ht="16.5" customHeight="1">
      <c r="A464" s="58" t="s">
        <v>18</v>
      </c>
      <c r="B464" s="58">
        <v>1977</v>
      </c>
      <c r="C464" s="21" t="str">
        <f t="shared" si="89"/>
        <v>March-1977</v>
      </c>
      <c r="D464" s="23">
        <v>59.6</v>
      </c>
      <c r="E464" s="23">
        <v>95.97423510466989</v>
      </c>
      <c r="F464" s="24">
        <v>2.3</v>
      </c>
      <c r="G464" s="1">
        <f t="shared" si="88"/>
        <v>8.345976021749856</v>
      </c>
      <c r="H464" s="25">
        <f t="shared" si="90"/>
        <v>0</v>
      </c>
      <c r="I464" s="25">
        <f t="shared" si="91"/>
        <v>-0.005033557046980053</v>
      </c>
      <c r="J464" s="26" t="b">
        <f t="shared" si="92"/>
        <v>0</v>
      </c>
      <c r="K464" s="26" t="b">
        <f aca="true" t="shared" si="93" ref="K464:K527">J452</f>
        <v>0</v>
      </c>
      <c r="L464" s="23">
        <v>7.4</v>
      </c>
      <c r="M464" s="37">
        <v>66341</v>
      </c>
      <c r="N464" s="37">
        <v>1952565</v>
      </c>
      <c r="O464" s="37">
        <v>5969</v>
      </c>
      <c r="P464" s="37">
        <v>9217.8</v>
      </c>
      <c r="T464" s="37">
        <f aca="true" t="shared" si="94" ref="T464:T527">IF(M452&gt;0,M464-M452,"")</f>
        <v>2279</v>
      </c>
      <c r="U464" s="37">
        <f t="shared" si="83"/>
        <v>58425</v>
      </c>
      <c r="V464" s="37">
        <f t="shared" si="84"/>
        <v>233</v>
      </c>
      <c r="W464" s="37">
        <f t="shared" si="85"/>
        <v>335.39999999999964</v>
      </c>
      <c r="X464" s="37">
        <f t="shared" si="86"/>
      </c>
      <c r="Y464" s="37">
        <f t="shared" si="87"/>
      </c>
      <c r="Z464" s="37">
        <f t="shared" si="87"/>
      </c>
    </row>
    <row r="465" spans="1:26" ht="16.5" customHeight="1">
      <c r="A465" s="58" t="s">
        <v>17</v>
      </c>
      <c r="B465" s="58">
        <v>1977</v>
      </c>
      <c r="C465" s="21" t="str">
        <f t="shared" si="89"/>
        <v>April-1977</v>
      </c>
      <c r="D465" s="23">
        <v>60</v>
      </c>
      <c r="E465" s="23">
        <v>96.61835748792271</v>
      </c>
      <c r="F465" s="24">
        <v>2.3</v>
      </c>
      <c r="G465" s="1">
        <f t="shared" si="88"/>
        <v>8.290336181604856</v>
      </c>
      <c r="H465" s="25">
        <f t="shared" si="90"/>
        <v>0</v>
      </c>
      <c r="I465" s="25">
        <f t="shared" si="91"/>
        <v>-0.006666666666666821</v>
      </c>
      <c r="J465" s="26" t="b">
        <f t="shared" si="92"/>
        <v>0</v>
      </c>
      <c r="K465" s="26" t="b">
        <f t="shared" si="93"/>
        <v>0</v>
      </c>
      <c r="L465" s="23">
        <v>7.2</v>
      </c>
      <c r="M465" s="37">
        <v>66654</v>
      </c>
      <c r="N465" s="37">
        <v>1968192</v>
      </c>
      <c r="O465" s="37">
        <v>5992</v>
      </c>
      <c r="P465" s="37">
        <v>9253.9</v>
      </c>
      <c r="T465" s="37">
        <f t="shared" si="94"/>
        <v>2347</v>
      </c>
      <c r="U465" s="37">
        <f t="shared" si="83"/>
        <v>66960</v>
      </c>
      <c r="V465" s="37">
        <f t="shared" si="84"/>
        <v>225</v>
      </c>
      <c r="W465" s="37">
        <f t="shared" si="85"/>
        <v>320.6999999999989</v>
      </c>
      <c r="X465" s="37">
        <f t="shared" si="86"/>
      </c>
      <c r="Y465" s="37">
        <f t="shared" si="87"/>
      </c>
      <c r="Z465" s="37">
        <f t="shared" si="87"/>
      </c>
    </row>
    <row r="466" spans="1:26" ht="16.5" customHeight="1">
      <c r="A466" s="58" t="s">
        <v>16</v>
      </c>
      <c r="B466" s="58">
        <v>1977</v>
      </c>
      <c r="C466" s="21" t="str">
        <f t="shared" si="89"/>
        <v>May-1977</v>
      </c>
      <c r="D466" s="23">
        <v>60.2</v>
      </c>
      <c r="E466" s="23">
        <v>96.94041867954913</v>
      </c>
      <c r="F466" s="24">
        <v>2.3</v>
      </c>
      <c r="G466" s="1">
        <f t="shared" si="88"/>
        <v>8.262793536483244</v>
      </c>
      <c r="H466" s="25">
        <f t="shared" si="90"/>
        <v>0</v>
      </c>
      <c r="I466" s="25">
        <f t="shared" si="91"/>
        <v>-0.0033222591362127574</v>
      </c>
      <c r="J466" s="26" t="b">
        <f t="shared" si="92"/>
        <v>0</v>
      </c>
      <c r="K466" s="26" t="b">
        <f t="shared" si="93"/>
        <v>0</v>
      </c>
      <c r="L466" s="23">
        <v>7</v>
      </c>
      <c r="M466" s="37">
        <v>66957</v>
      </c>
      <c r="N466" s="37">
        <v>1977840</v>
      </c>
      <c r="O466" s="37">
        <v>6020</v>
      </c>
      <c r="P466" s="37">
        <v>9299.1</v>
      </c>
      <c r="T466" s="37">
        <f t="shared" si="94"/>
        <v>2617</v>
      </c>
      <c r="U466" s="37">
        <f t="shared" si="83"/>
        <v>71688</v>
      </c>
      <c r="V466" s="37">
        <f t="shared" si="84"/>
        <v>239</v>
      </c>
      <c r="W466" s="37">
        <f t="shared" si="85"/>
        <v>343.2000000000007</v>
      </c>
      <c r="X466" s="37">
        <f t="shared" si="86"/>
      </c>
      <c r="Y466" s="37">
        <f t="shared" si="87"/>
      </c>
      <c r="Z466" s="37">
        <f t="shared" si="87"/>
      </c>
    </row>
    <row r="467" spans="1:26" ht="16.5" customHeight="1">
      <c r="A467" s="58" t="s">
        <v>27</v>
      </c>
      <c r="B467" s="58">
        <v>1977</v>
      </c>
      <c r="C467" s="21" t="str">
        <f t="shared" si="89"/>
        <v>June-1977</v>
      </c>
      <c r="D467" s="23">
        <v>60.5</v>
      </c>
      <c r="E467" s="23">
        <v>97.42351046698873</v>
      </c>
      <c r="F467" s="24">
        <v>2.3</v>
      </c>
      <c r="G467" s="1">
        <f t="shared" si="88"/>
        <v>8.22182100655027</v>
      </c>
      <c r="H467" s="25">
        <f t="shared" si="90"/>
        <v>0</v>
      </c>
      <c r="I467" s="25">
        <f t="shared" si="91"/>
        <v>-0.0049586776859502635</v>
      </c>
      <c r="J467" s="26" t="b">
        <f t="shared" si="92"/>
        <v>0</v>
      </c>
      <c r="K467" s="26" t="b">
        <f t="shared" si="93"/>
        <v>0</v>
      </c>
      <c r="L467" s="23">
        <v>7.2</v>
      </c>
      <c r="M467" s="37">
        <v>67281</v>
      </c>
      <c r="N467" s="37">
        <v>1986984</v>
      </c>
      <c r="O467" s="37">
        <v>6050</v>
      </c>
      <c r="P467" s="37">
        <v>9343.6</v>
      </c>
      <c r="T467" s="37">
        <f t="shared" si="94"/>
        <v>2868</v>
      </c>
      <c r="U467" s="37">
        <f t="shared" si="83"/>
        <v>79821</v>
      </c>
      <c r="V467" s="37">
        <f t="shared" si="84"/>
        <v>263</v>
      </c>
      <c r="W467" s="37">
        <f t="shared" si="85"/>
        <v>391.60000000000036</v>
      </c>
      <c r="X467" s="37">
        <f t="shared" si="86"/>
      </c>
      <c r="Y467" s="37">
        <f t="shared" si="87"/>
      </c>
      <c r="Z467" s="37">
        <f t="shared" si="87"/>
      </c>
    </row>
    <row r="468" spans="1:26" ht="16.5" customHeight="1">
      <c r="A468" s="58" t="s">
        <v>26</v>
      </c>
      <c r="B468" s="58">
        <v>1977</v>
      </c>
      <c r="C468" s="21" t="str">
        <f t="shared" si="89"/>
        <v>July-1977</v>
      </c>
      <c r="D468" s="23">
        <v>60.8</v>
      </c>
      <c r="E468" s="23">
        <v>97.90660225442835</v>
      </c>
      <c r="F468" s="24">
        <v>2.3</v>
      </c>
      <c r="G468" s="1">
        <f t="shared" si="88"/>
        <v>8.181252810794264</v>
      </c>
      <c r="H468" s="25">
        <f t="shared" si="90"/>
        <v>0</v>
      </c>
      <c r="I468" s="25">
        <f t="shared" si="91"/>
        <v>-0.00493421052631593</v>
      </c>
      <c r="J468" s="26" t="b">
        <f t="shared" si="92"/>
        <v>0</v>
      </c>
      <c r="K468" s="26" t="b">
        <f t="shared" si="93"/>
        <v>0</v>
      </c>
      <c r="L468" s="23">
        <v>6.9</v>
      </c>
      <c r="M468" s="37">
        <v>67537</v>
      </c>
      <c r="N468" s="37">
        <v>1988716</v>
      </c>
      <c r="O468" s="37">
        <v>6073</v>
      </c>
      <c r="P468" s="37">
        <v>9372.8</v>
      </c>
      <c r="T468" s="37">
        <f t="shared" si="94"/>
        <v>2983</v>
      </c>
      <c r="U468" s="37">
        <f t="shared" si="83"/>
        <v>76318</v>
      </c>
      <c r="V468" s="37">
        <f t="shared" si="84"/>
        <v>269</v>
      </c>
      <c r="W468" s="37">
        <f t="shared" si="85"/>
        <v>393.7999999999993</v>
      </c>
      <c r="X468" s="37">
        <f t="shared" si="86"/>
      </c>
      <c r="Y468" s="37">
        <f t="shared" si="87"/>
      </c>
      <c r="Z468" s="37">
        <f t="shared" si="87"/>
      </c>
    </row>
    <row r="469" spans="1:26" ht="16.5" customHeight="1">
      <c r="A469" s="58" t="s">
        <v>25</v>
      </c>
      <c r="B469" s="58">
        <v>1977</v>
      </c>
      <c r="C469" s="21" t="str">
        <f t="shared" si="89"/>
        <v>August-1977</v>
      </c>
      <c r="D469" s="23">
        <v>61.1</v>
      </c>
      <c r="E469" s="23">
        <v>98.38969404186797</v>
      </c>
      <c r="F469" s="24">
        <v>2.3</v>
      </c>
      <c r="G469" s="1">
        <f t="shared" si="88"/>
        <v>8.141082993392656</v>
      </c>
      <c r="H469" s="25">
        <f t="shared" si="90"/>
        <v>0</v>
      </c>
      <c r="I469" s="25">
        <f t="shared" si="91"/>
        <v>-0.004909983633387904</v>
      </c>
      <c r="J469" s="26" t="b">
        <f t="shared" si="92"/>
        <v>0</v>
      </c>
      <c r="K469" s="26" t="b">
        <f t="shared" si="93"/>
        <v>0</v>
      </c>
      <c r="L469" s="23">
        <v>7</v>
      </c>
      <c r="M469" s="37">
        <v>67746</v>
      </c>
      <c r="N469" s="37">
        <v>1993994</v>
      </c>
      <c r="O469" s="37">
        <v>6103</v>
      </c>
      <c r="P469" s="37">
        <v>9412.6</v>
      </c>
      <c r="T469" s="37">
        <f t="shared" si="94"/>
        <v>3049</v>
      </c>
      <c r="U469" s="37">
        <f t="shared" si="83"/>
        <v>83402</v>
      </c>
      <c r="V469" s="37">
        <f t="shared" si="84"/>
        <v>276</v>
      </c>
      <c r="W469" s="37">
        <f t="shared" si="85"/>
        <v>399.8000000000011</v>
      </c>
      <c r="X469" s="37">
        <f t="shared" si="86"/>
      </c>
      <c r="Y469" s="37">
        <f t="shared" si="87"/>
      </c>
      <c r="Z469" s="37">
        <f t="shared" si="87"/>
      </c>
    </row>
    <row r="470" spans="1:26" ht="16.5" customHeight="1">
      <c r="A470" s="58" t="s">
        <v>24</v>
      </c>
      <c r="B470" s="58">
        <v>1977</v>
      </c>
      <c r="C470" s="21" t="str">
        <f t="shared" si="89"/>
        <v>September-1977</v>
      </c>
      <c r="D470" s="23">
        <v>61.3</v>
      </c>
      <c r="E470" s="23">
        <v>98.71175523349437</v>
      </c>
      <c r="F470" s="24">
        <v>2.3</v>
      </c>
      <c r="G470" s="1">
        <f t="shared" si="88"/>
        <v>8.114521548063479</v>
      </c>
      <c r="H470" s="25">
        <f t="shared" si="90"/>
        <v>0</v>
      </c>
      <c r="I470" s="25">
        <f t="shared" si="91"/>
        <v>-0.0032626427406199365</v>
      </c>
      <c r="J470" s="26" t="b">
        <f t="shared" si="92"/>
        <v>0</v>
      </c>
      <c r="K470" s="26" t="b">
        <f t="shared" si="93"/>
        <v>0</v>
      </c>
      <c r="L470" s="23">
        <v>6.8</v>
      </c>
      <c r="M470" s="37">
        <v>68129</v>
      </c>
      <c r="N470" s="37">
        <v>2005302</v>
      </c>
      <c r="O470" s="37">
        <v>6136</v>
      </c>
      <c r="P470" s="37">
        <v>9458.1</v>
      </c>
      <c r="T470" s="37">
        <f t="shared" si="94"/>
        <v>3208</v>
      </c>
      <c r="U470" s="37">
        <f t="shared" si="83"/>
        <v>87654</v>
      </c>
      <c r="V470" s="37">
        <f t="shared" si="84"/>
        <v>297</v>
      </c>
      <c r="W470" s="37">
        <f t="shared" si="85"/>
        <v>423.8000000000011</v>
      </c>
      <c r="X470" s="37">
        <f t="shared" si="86"/>
      </c>
      <c r="Y470" s="37">
        <f t="shared" si="87"/>
      </c>
      <c r="Z470" s="37">
        <f t="shared" si="87"/>
      </c>
    </row>
    <row r="471" spans="1:26" ht="16.5" customHeight="1">
      <c r="A471" s="58" t="s">
        <v>23</v>
      </c>
      <c r="B471" s="58">
        <v>1977</v>
      </c>
      <c r="C471" s="21" t="str">
        <f t="shared" si="89"/>
        <v>October-1977</v>
      </c>
      <c r="D471" s="23">
        <v>61.6</v>
      </c>
      <c r="E471" s="23">
        <v>99.19484702093399</v>
      </c>
      <c r="F471" s="24">
        <v>2.3</v>
      </c>
      <c r="G471" s="1">
        <f t="shared" si="88"/>
        <v>8.075002774290443</v>
      </c>
      <c r="H471" s="25">
        <f t="shared" si="90"/>
        <v>0</v>
      </c>
      <c r="I471" s="25">
        <f t="shared" si="91"/>
        <v>-0.004870129870129802</v>
      </c>
      <c r="J471" s="26" t="b">
        <f t="shared" si="92"/>
        <v>0</v>
      </c>
      <c r="K471" s="26" t="b">
        <f t="shared" si="93"/>
        <v>0</v>
      </c>
      <c r="L471" s="23">
        <v>6.8</v>
      </c>
      <c r="M471" s="37">
        <v>68331</v>
      </c>
      <c r="N471" s="37">
        <v>2016108</v>
      </c>
      <c r="O471" s="37">
        <v>6164</v>
      </c>
      <c r="P471" s="37">
        <v>9499.4</v>
      </c>
      <c r="T471" s="37">
        <f t="shared" si="94"/>
        <v>3454</v>
      </c>
      <c r="U471" s="37">
        <f t="shared" si="83"/>
        <v>107520</v>
      </c>
      <c r="V471" s="37">
        <f t="shared" si="84"/>
        <v>315</v>
      </c>
      <c r="W471" s="37">
        <f t="shared" si="85"/>
        <v>454.10000000000036</v>
      </c>
      <c r="X471" s="37">
        <f t="shared" si="86"/>
      </c>
      <c r="Y471" s="37">
        <f t="shared" si="87"/>
      </c>
      <c r="Z471" s="37">
        <f t="shared" si="87"/>
      </c>
    </row>
    <row r="472" spans="1:26" ht="16.5" customHeight="1">
      <c r="A472" s="58" t="s">
        <v>22</v>
      </c>
      <c r="B472" s="58">
        <v>1977</v>
      </c>
      <c r="C472" s="21" t="str">
        <f t="shared" si="89"/>
        <v>November-1977</v>
      </c>
      <c r="D472" s="23">
        <v>62</v>
      </c>
      <c r="E472" s="23">
        <v>99.8389694041868</v>
      </c>
      <c r="F472" s="24">
        <v>2.3</v>
      </c>
      <c r="G472" s="1">
        <f t="shared" si="88"/>
        <v>8.022905982198248</v>
      </c>
      <c r="H472" s="25">
        <f t="shared" si="90"/>
        <v>0</v>
      </c>
      <c r="I472" s="25">
        <f t="shared" si="91"/>
        <v>-0.006451612903225601</v>
      </c>
      <c r="J472" s="26" t="b">
        <f t="shared" si="92"/>
        <v>0</v>
      </c>
      <c r="K472" s="26" t="b">
        <f t="shared" si="93"/>
        <v>0</v>
      </c>
      <c r="L472" s="23">
        <v>6.8</v>
      </c>
      <c r="M472" s="37">
        <v>68658</v>
      </c>
      <c r="N472" s="37">
        <v>2020488</v>
      </c>
      <c r="O472" s="37">
        <v>6198</v>
      </c>
      <c r="P472" s="37">
        <v>9555</v>
      </c>
      <c r="T472" s="37">
        <f t="shared" si="94"/>
        <v>3494</v>
      </c>
      <c r="U472" s="37">
        <f t="shared" si="83"/>
        <v>104792</v>
      </c>
      <c r="V472" s="37">
        <f t="shared" si="84"/>
        <v>338</v>
      </c>
      <c r="W472" s="37">
        <f t="shared" si="85"/>
        <v>499.39999999999964</v>
      </c>
      <c r="X472" s="37">
        <f t="shared" si="86"/>
      </c>
      <c r="Y472" s="37">
        <f t="shared" si="87"/>
      </c>
      <c r="Z472" s="37">
        <f t="shared" si="87"/>
      </c>
    </row>
    <row r="473" spans="1:26" ht="16.5" customHeight="1">
      <c r="A473" s="58" t="s">
        <v>21</v>
      </c>
      <c r="B473" s="58">
        <v>1977</v>
      </c>
      <c r="C473" s="21" t="str">
        <f t="shared" si="89"/>
        <v>December-1977</v>
      </c>
      <c r="D473" s="23">
        <v>62.3</v>
      </c>
      <c r="E473" s="23">
        <v>100.3220611916264</v>
      </c>
      <c r="F473" s="24">
        <v>2.3</v>
      </c>
      <c r="G473" s="1">
        <f t="shared" si="88"/>
        <v>7.98427240603999</v>
      </c>
      <c r="H473" s="25">
        <f t="shared" si="90"/>
        <v>0</v>
      </c>
      <c r="I473" s="25">
        <f t="shared" si="91"/>
        <v>-0.0048154093097912964</v>
      </c>
      <c r="J473" s="26" t="b">
        <f t="shared" si="92"/>
        <v>0</v>
      </c>
      <c r="K473" s="26" t="b">
        <f t="shared" si="93"/>
        <v>0</v>
      </c>
      <c r="L473" s="23">
        <v>6.4</v>
      </c>
      <c r="M473" s="37">
        <v>68870</v>
      </c>
      <c r="N473" s="37">
        <v>2021447</v>
      </c>
      <c r="O473" s="37">
        <v>6231</v>
      </c>
      <c r="P473" s="37">
        <v>9607.8</v>
      </c>
      <c r="T473" s="37">
        <f t="shared" si="94"/>
        <v>3497</v>
      </c>
      <c r="U473" s="37">
        <f t="shared" si="83"/>
        <v>99289</v>
      </c>
      <c r="V473" s="37">
        <f t="shared" si="84"/>
        <v>352</v>
      </c>
      <c r="W473" s="37">
        <f t="shared" si="85"/>
        <v>531.7999999999993</v>
      </c>
      <c r="X473" s="37">
        <f t="shared" si="86"/>
      </c>
      <c r="Y473" s="37">
        <f t="shared" si="87"/>
      </c>
      <c r="Z473" s="37">
        <f t="shared" si="87"/>
      </c>
    </row>
    <row r="474" spans="1:26" ht="16.5" customHeight="1">
      <c r="A474" s="58" t="s">
        <v>20</v>
      </c>
      <c r="B474" s="58">
        <v>1978</v>
      </c>
      <c r="C474" s="21" t="str">
        <f t="shared" si="89"/>
        <v>January-1978</v>
      </c>
      <c r="D474" s="23">
        <v>62.7</v>
      </c>
      <c r="E474" s="23">
        <v>100.8216</v>
      </c>
      <c r="F474" s="24">
        <v>2.65</v>
      </c>
      <c r="G474" s="1">
        <f t="shared" si="88"/>
        <v>9.153690935951953</v>
      </c>
      <c r="H474" s="25">
        <f t="shared" si="90"/>
        <v>0.15217391304347827</v>
      </c>
      <c r="I474" s="25">
        <f t="shared" si="91"/>
        <v>0.14646525950533884</v>
      </c>
      <c r="J474" s="26" t="b">
        <f t="shared" si="92"/>
        <v>1</v>
      </c>
      <c r="K474" s="26" t="b">
        <f t="shared" si="93"/>
        <v>0</v>
      </c>
      <c r="L474" s="23">
        <v>6.4</v>
      </c>
      <c r="M474" s="37">
        <v>68984</v>
      </c>
      <c r="N474" s="37">
        <v>1996109</v>
      </c>
      <c r="O474" s="37">
        <v>6251</v>
      </c>
      <c r="P474" s="37">
        <v>9641.4</v>
      </c>
      <c r="T474" s="37">
        <f t="shared" si="94"/>
        <v>3348</v>
      </c>
      <c r="U474" s="37">
        <f t="shared" si="83"/>
        <v>82431</v>
      </c>
      <c r="V474" s="37">
        <f t="shared" si="84"/>
        <v>340</v>
      </c>
      <c r="W474" s="37">
        <f t="shared" si="85"/>
        <v>512</v>
      </c>
      <c r="X474" s="37">
        <f t="shared" si="86"/>
      </c>
      <c r="Y474" s="37">
        <f t="shared" si="87"/>
      </c>
      <c r="Z474" s="37">
        <f t="shared" si="87"/>
      </c>
    </row>
    <row r="475" spans="1:26" ht="16.5" customHeight="1">
      <c r="A475" s="58" t="s">
        <v>19</v>
      </c>
      <c r="B475" s="58">
        <v>1978</v>
      </c>
      <c r="C475" s="21" t="str">
        <f t="shared" si="89"/>
        <v>February-1978</v>
      </c>
      <c r="D475" s="23">
        <v>63</v>
      </c>
      <c r="E475" s="23">
        <v>101.2607313195548</v>
      </c>
      <c r="F475" s="24">
        <v>2.65</v>
      </c>
      <c r="G475" s="1">
        <f t="shared" si="88"/>
        <v>9.113994675347078</v>
      </c>
      <c r="H475" s="25">
        <f t="shared" si="90"/>
        <v>0</v>
      </c>
      <c r="I475" s="25">
        <f t="shared" si="91"/>
        <v>-0.0043366398191319044</v>
      </c>
      <c r="J475" s="26" t="b">
        <f t="shared" si="92"/>
        <v>0</v>
      </c>
      <c r="K475" s="26" t="b">
        <f t="shared" si="93"/>
        <v>0</v>
      </c>
      <c r="L475" s="23">
        <v>6.3</v>
      </c>
      <c r="M475" s="37">
        <v>69277</v>
      </c>
      <c r="N475" s="37">
        <v>2020941</v>
      </c>
      <c r="O475" s="37">
        <v>6272</v>
      </c>
      <c r="P475" s="37">
        <v>9670</v>
      </c>
      <c r="T475" s="37">
        <f t="shared" si="94"/>
        <v>3345</v>
      </c>
      <c r="U475" s="37">
        <f t="shared" si="83"/>
        <v>76365</v>
      </c>
      <c r="V475" s="37">
        <f t="shared" si="84"/>
        <v>342</v>
      </c>
      <c r="W475" s="37">
        <f t="shared" si="85"/>
        <v>510.5</v>
      </c>
      <c r="X475" s="37">
        <f t="shared" si="86"/>
      </c>
      <c r="Y475" s="37">
        <f t="shared" si="87"/>
      </c>
      <c r="Z475" s="37">
        <f t="shared" si="87"/>
      </c>
    </row>
    <row r="476" spans="1:26" ht="16.5" customHeight="1">
      <c r="A476" s="58" t="s">
        <v>18</v>
      </c>
      <c r="B476" s="58">
        <v>1978</v>
      </c>
      <c r="C476" s="21" t="str">
        <f t="shared" si="89"/>
        <v>March-1978</v>
      </c>
      <c r="D476" s="23">
        <v>63.4</v>
      </c>
      <c r="E476" s="23">
        <v>101.8</v>
      </c>
      <c r="F476" s="24">
        <v>2.65</v>
      </c>
      <c r="G476" s="1">
        <f t="shared" si="88"/>
        <v>9.065714794382844</v>
      </c>
      <c r="H476" s="25">
        <f t="shared" si="90"/>
        <v>0</v>
      </c>
      <c r="I476" s="25">
        <f t="shared" si="91"/>
        <v>-0.005297334778440077</v>
      </c>
      <c r="J476" s="26" t="b">
        <f t="shared" si="92"/>
        <v>0</v>
      </c>
      <c r="K476" s="26" t="b">
        <f t="shared" si="93"/>
        <v>0</v>
      </c>
      <c r="L476" s="23">
        <v>6.3</v>
      </c>
      <c r="M476" s="37">
        <v>69730</v>
      </c>
      <c r="N476" s="37">
        <v>2046901</v>
      </c>
      <c r="O476" s="37">
        <v>6308</v>
      </c>
      <c r="P476" s="37">
        <v>9714.1</v>
      </c>
      <c r="T476" s="37">
        <f t="shared" si="94"/>
        <v>3389</v>
      </c>
      <c r="U476" s="37">
        <f t="shared" si="83"/>
        <v>94336</v>
      </c>
      <c r="V476" s="37">
        <f t="shared" si="84"/>
        <v>339</v>
      </c>
      <c r="W476" s="37">
        <f t="shared" si="85"/>
        <v>496.3000000000011</v>
      </c>
      <c r="X476" s="37">
        <f t="shared" si="86"/>
      </c>
      <c r="Y476" s="37">
        <f t="shared" si="87"/>
      </c>
      <c r="Z476" s="37">
        <f t="shared" si="87"/>
      </c>
    </row>
    <row r="477" spans="1:26" ht="16.5" customHeight="1">
      <c r="A477" s="58" t="s">
        <v>17</v>
      </c>
      <c r="B477" s="58">
        <v>1978</v>
      </c>
      <c r="C477" s="21" t="str">
        <f t="shared" si="89"/>
        <v>April-1978</v>
      </c>
      <c r="D477" s="23">
        <v>63.9</v>
      </c>
      <c r="E477" s="23">
        <v>102.7</v>
      </c>
      <c r="F477" s="24">
        <v>2.65</v>
      </c>
      <c r="G477" s="1">
        <f t="shared" si="88"/>
        <v>8.986268413516783</v>
      </c>
      <c r="H477" s="25">
        <f t="shared" si="90"/>
        <v>0</v>
      </c>
      <c r="I477" s="25">
        <f t="shared" si="91"/>
        <v>-0.008763388510223846</v>
      </c>
      <c r="J477" s="26" t="b">
        <f t="shared" si="92"/>
        <v>0</v>
      </c>
      <c r="K477" s="26" t="b">
        <f t="shared" si="93"/>
        <v>0</v>
      </c>
      <c r="L477" s="23">
        <v>6.1</v>
      </c>
      <c r="M477" s="37">
        <v>70366</v>
      </c>
      <c r="N477" s="37">
        <v>2066054</v>
      </c>
      <c r="O477" s="37">
        <v>6340</v>
      </c>
      <c r="P477" s="37">
        <v>9765.6</v>
      </c>
      <c r="T477" s="37">
        <f t="shared" si="94"/>
        <v>3712</v>
      </c>
      <c r="U477" s="37">
        <f t="shared" si="83"/>
        <v>97862</v>
      </c>
      <c r="V477" s="37">
        <f t="shared" si="84"/>
        <v>348</v>
      </c>
      <c r="W477" s="37">
        <f t="shared" si="85"/>
        <v>511.7000000000007</v>
      </c>
      <c r="X477" s="37">
        <f t="shared" si="86"/>
      </c>
      <c r="Y477" s="37">
        <f t="shared" si="87"/>
      </c>
      <c r="Z477" s="37">
        <f t="shared" si="87"/>
      </c>
    </row>
    <row r="478" spans="1:26" ht="16.5" customHeight="1">
      <c r="A478" s="58" t="s">
        <v>16</v>
      </c>
      <c r="B478" s="58">
        <v>1978</v>
      </c>
      <c r="C478" s="21" t="str">
        <f t="shared" si="89"/>
        <v>May-1978</v>
      </c>
      <c r="D478" s="23">
        <v>64.5</v>
      </c>
      <c r="E478" s="23">
        <v>103.6</v>
      </c>
      <c r="F478" s="24">
        <v>2.65</v>
      </c>
      <c r="G478" s="1">
        <f t="shared" si="88"/>
        <v>8.90820237517542</v>
      </c>
      <c r="H478" s="25">
        <f t="shared" si="90"/>
        <v>0</v>
      </c>
      <c r="I478" s="25">
        <f t="shared" si="91"/>
        <v>-0.008687258687258614</v>
      </c>
      <c r="J478" s="26" t="b">
        <f t="shared" si="92"/>
        <v>0</v>
      </c>
      <c r="K478" s="26" t="b">
        <f t="shared" si="93"/>
        <v>0</v>
      </c>
      <c r="L478" s="23">
        <v>6</v>
      </c>
      <c r="M478" s="37">
        <v>70675</v>
      </c>
      <c r="N478" s="37">
        <v>2074288</v>
      </c>
      <c r="O478" s="37">
        <v>6376</v>
      </c>
      <c r="P478" s="37">
        <v>9826.1</v>
      </c>
      <c r="T478" s="37">
        <f t="shared" si="94"/>
        <v>3718</v>
      </c>
      <c r="U478" s="37">
        <f t="shared" si="83"/>
        <v>96448</v>
      </c>
      <c r="V478" s="37">
        <f t="shared" si="84"/>
        <v>356</v>
      </c>
      <c r="W478" s="37">
        <f t="shared" si="85"/>
        <v>527</v>
      </c>
      <c r="X478" s="37">
        <f t="shared" si="86"/>
      </c>
      <c r="Y478" s="37">
        <f t="shared" si="87"/>
      </c>
      <c r="Z478" s="37">
        <f t="shared" si="87"/>
      </c>
    </row>
    <row r="479" spans="1:26" ht="16.5" customHeight="1">
      <c r="A479" s="58" t="s">
        <v>27</v>
      </c>
      <c r="B479" s="58">
        <v>1978</v>
      </c>
      <c r="C479" s="21" t="str">
        <f t="shared" si="89"/>
        <v>June-1978</v>
      </c>
      <c r="D479" s="23">
        <v>65</v>
      </c>
      <c r="E479" s="23">
        <v>104.1794478527607</v>
      </c>
      <c r="F479" s="24">
        <v>2.65</v>
      </c>
      <c r="G479" s="1">
        <f t="shared" si="88"/>
        <v>8.85865480274493</v>
      </c>
      <c r="H479" s="25">
        <f t="shared" si="90"/>
        <v>0</v>
      </c>
      <c r="I479" s="25">
        <f t="shared" si="91"/>
        <v>-0.005562016930437674</v>
      </c>
      <c r="J479" s="26" t="b">
        <f t="shared" si="92"/>
        <v>0</v>
      </c>
      <c r="K479" s="26" t="b">
        <f t="shared" si="93"/>
        <v>0</v>
      </c>
      <c r="L479" s="23">
        <v>5.9</v>
      </c>
      <c r="M479" s="37">
        <v>71099</v>
      </c>
      <c r="N479" s="37">
        <v>2091606</v>
      </c>
      <c r="O479" s="37">
        <v>6413</v>
      </c>
      <c r="P479" s="37">
        <v>9886.3</v>
      </c>
      <c r="T479" s="37">
        <f t="shared" si="94"/>
        <v>3818</v>
      </c>
      <c r="U479" s="37">
        <f aca="true" t="shared" si="95" ref="U479:U542">IF(N467&gt;0,N479-N467,"")</f>
        <v>104622</v>
      </c>
      <c r="V479" s="37">
        <f aca="true" t="shared" si="96" ref="V479:V542">IF(O467&gt;0,O479-O467,"")</f>
        <v>363</v>
      </c>
      <c r="W479" s="37">
        <f aca="true" t="shared" si="97" ref="W479:W542">IF(P467&gt;0,P479-P467,"")</f>
        <v>542.6999999999989</v>
      </c>
      <c r="X479" s="37">
        <f aca="true" t="shared" si="98" ref="X479:X542">IF(Q467&gt;0,Q479-Q467,"")</f>
      </c>
      <c r="Y479" s="37">
        <f aca="true" t="shared" si="99" ref="Y479:Z542">IF(R467&gt;0,R479-R467,"")</f>
      </c>
      <c r="Z479" s="37">
        <f t="shared" si="99"/>
      </c>
    </row>
    <row r="480" spans="1:26" ht="16.5" customHeight="1">
      <c r="A480" s="58" t="s">
        <v>26</v>
      </c>
      <c r="B480" s="58">
        <v>1978</v>
      </c>
      <c r="C480" s="21" t="str">
        <f t="shared" si="89"/>
        <v>July-1978</v>
      </c>
      <c r="D480" s="23">
        <v>65.5</v>
      </c>
      <c r="E480" s="23">
        <v>104.6803652968036</v>
      </c>
      <c r="F480" s="24">
        <v>2.65</v>
      </c>
      <c r="G480" s="1">
        <f t="shared" si="88"/>
        <v>8.816264286540026</v>
      </c>
      <c r="H480" s="25">
        <f t="shared" si="90"/>
        <v>0</v>
      </c>
      <c r="I480" s="25">
        <f t="shared" si="91"/>
        <v>-0.004785209171009663</v>
      </c>
      <c r="J480" s="26" t="b">
        <f t="shared" si="92"/>
        <v>0</v>
      </c>
      <c r="K480" s="26" t="b">
        <f t="shared" si="93"/>
        <v>0</v>
      </c>
      <c r="L480" s="23">
        <v>6.2</v>
      </c>
      <c r="M480" s="37">
        <v>71304</v>
      </c>
      <c r="N480" s="37">
        <v>2097350</v>
      </c>
      <c r="O480" s="37">
        <v>6438</v>
      </c>
      <c r="P480" s="37">
        <v>9926.8</v>
      </c>
      <c r="T480" s="37">
        <f t="shared" si="94"/>
        <v>3767</v>
      </c>
      <c r="U480" s="37">
        <f t="shared" si="95"/>
        <v>108634</v>
      </c>
      <c r="V480" s="37">
        <f t="shared" si="96"/>
        <v>365</v>
      </c>
      <c r="W480" s="37">
        <f t="shared" si="97"/>
        <v>554</v>
      </c>
      <c r="X480" s="37">
        <f t="shared" si="98"/>
      </c>
      <c r="Y480" s="37">
        <f t="shared" si="99"/>
      </c>
      <c r="Z480" s="37">
        <f t="shared" si="99"/>
      </c>
    </row>
    <row r="481" spans="1:26" ht="16.5" customHeight="1">
      <c r="A481" s="58" t="s">
        <v>25</v>
      </c>
      <c r="B481" s="58">
        <v>1978</v>
      </c>
      <c r="C481" s="21" t="str">
        <f t="shared" si="89"/>
        <v>August-1978</v>
      </c>
      <c r="D481" s="23">
        <v>65.9</v>
      </c>
      <c r="E481" s="23">
        <v>105.3401515151515</v>
      </c>
      <c r="F481" s="24">
        <v>2.65</v>
      </c>
      <c r="G481" s="1">
        <f t="shared" si="88"/>
        <v>8.761044604491865</v>
      </c>
      <c r="H481" s="25">
        <f t="shared" si="90"/>
        <v>0</v>
      </c>
      <c r="I481" s="25">
        <f t="shared" si="91"/>
        <v>-0.006263387785738983</v>
      </c>
      <c r="J481" s="26" t="b">
        <f t="shared" si="92"/>
        <v>0</v>
      </c>
      <c r="K481" s="26" t="b">
        <f t="shared" si="93"/>
        <v>0</v>
      </c>
      <c r="L481" s="23">
        <v>5.9</v>
      </c>
      <c r="M481" s="37">
        <v>71590</v>
      </c>
      <c r="N481" s="37">
        <v>2098811</v>
      </c>
      <c r="O481" s="37">
        <v>6459</v>
      </c>
      <c r="P481" s="37">
        <v>9951</v>
      </c>
      <c r="T481" s="37">
        <f t="shared" si="94"/>
        <v>3844</v>
      </c>
      <c r="U481" s="37">
        <f t="shared" si="95"/>
        <v>104817</v>
      </c>
      <c r="V481" s="37">
        <f t="shared" si="96"/>
        <v>356</v>
      </c>
      <c r="W481" s="37">
        <f t="shared" si="97"/>
        <v>538.3999999999996</v>
      </c>
      <c r="X481" s="37">
        <f t="shared" si="98"/>
      </c>
      <c r="Y481" s="37">
        <f t="shared" si="99"/>
      </c>
      <c r="Z481" s="37">
        <f t="shared" si="99"/>
      </c>
    </row>
    <row r="482" spans="1:26" ht="16.5" customHeight="1">
      <c r="A482" s="58" t="s">
        <v>24</v>
      </c>
      <c r="B482" s="58">
        <v>1978</v>
      </c>
      <c r="C482" s="21" t="str">
        <f t="shared" si="89"/>
        <v>September-1978</v>
      </c>
      <c r="D482" s="23">
        <v>66.5</v>
      </c>
      <c r="E482" s="23">
        <v>106.1</v>
      </c>
      <c r="F482" s="24">
        <v>2.65</v>
      </c>
      <c r="G482" s="1">
        <f t="shared" si="88"/>
        <v>8.698301282452153</v>
      </c>
      <c r="H482" s="25">
        <f t="shared" si="90"/>
        <v>0</v>
      </c>
      <c r="I482" s="25">
        <f t="shared" si="91"/>
        <v>-0.007161625681889827</v>
      </c>
      <c r="J482" s="26" t="b">
        <f t="shared" si="92"/>
        <v>0</v>
      </c>
      <c r="K482" s="26" t="b">
        <f t="shared" si="93"/>
        <v>0</v>
      </c>
      <c r="L482" s="23">
        <v>6</v>
      </c>
      <c r="M482" s="37">
        <v>71799</v>
      </c>
      <c r="N482" s="37">
        <v>2105720</v>
      </c>
      <c r="O482" s="37">
        <v>6477</v>
      </c>
      <c r="P482" s="37">
        <v>9978.1</v>
      </c>
      <c r="T482" s="37">
        <f t="shared" si="94"/>
        <v>3670</v>
      </c>
      <c r="U482" s="37">
        <f t="shared" si="95"/>
        <v>100418</v>
      </c>
      <c r="V482" s="37">
        <f t="shared" si="96"/>
        <v>341</v>
      </c>
      <c r="W482" s="37">
        <f t="shared" si="97"/>
        <v>520</v>
      </c>
      <c r="X482" s="37">
        <f t="shared" si="98"/>
      </c>
      <c r="Y482" s="37">
        <f t="shared" si="99"/>
      </c>
      <c r="Z482" s="37">
        <f t="shared" si="99"/>
      </c>
    </row>
    <row r="483" spans="1:26" ht="16.5" customHeight="1">
      <c r="A483" s="58" t="s">
        <v>23</v>
      </c>
      <c r="B483" s="58">
        <v>1978</v>
      </c>
      <c r="C483" s="21" t="str">
        <f t="shared" si="89"/>
        <v>October-1978</v>
      </c>
      <c r="D483" s="23">
        <v>67.1</v>
      </c>
      <c r="E483" s="23">
        <v>106.7</v>
      </c>
      <c r="F483" s="24">
        <v>2.65</v>
      </c>
      <c r="G483" s="1">
        <f t="shared" si="88"/>
        <v>8.649388622944457</v>
      </c>
      <c r="H483" s="25">
        <f t="shared" si="90"/>
        <v>0</v>
      </c>
      <c r="I483" s="25">
        <f t="shared" si="91"/>
        <v>-0.005623242736644718</v>
      </c>
      <c r="J483" s="26" t="b">
        <f t="shared" si="92"/>
        <v>0</v>
      </c>
      <c r="K483" s="26" t="b">
        <f t="shared" si="93"/>
        <v>0</v>
      </c>
      <c r="L483" s="23">
        <v>5.8</v>
      </c>
      <c r="M483" s="37">
        <v>72096</v>
      </c>
      <c r="N483" s="37">
        <v>2112809</v>
      </c>
      <c r="O483" s="37">
        <v>6502</v>
      </c>
      <c r="P483" s="37">
        <v>10019.9</v>
      </c>
      <c r="T483" s="37">
        <f t="shared" si="94"/>
        <v>3765</v>
      </c>
      <c r="U483" s="37">
        <f t="shared" si="95"/>
        <v>96701</v>
      </c>
      <c r="V483" s="37">
        <f t="shared" si="96"/>
        <v>338</v>
      </c>
      <c r="W483" s="37">
        <f t="shared" si="97"/>
        <v>520.5</v>
      </c>
      <c r="X483" s="37">
        <f t="shared" si="98"/>
      </c>
      <c r="Y483" s="37">
        <f t="shared" si="99"/>
      </c>
      <c r="Z483" s="37">
        <f t="shared" si="99"/>
      </c>
    </row>
    <row r="484" spans="1:26" ht="16.5" customHeight="1">
      <c r="A484" s="58" t="s">
        <v>22</v>
      </c>
      <c r="B484" s="58">
        <v>1978</v>
      </c>
      <c r="C484" s="21" t="str">
        <f t="shared" si="89"/>
        <v>November-1978</v>
      </c>
      <c r="D484" s="23">
        <v>67.5</v>
      </c>
      <c r="E484" s="23">
        <v>107.4591988130564</v>
      </c>
      <c r="F484" s="24">
        <v>2.65</v>
      </c>
      <c r="G484" s="1">
        <f t="shared" si="88"/>
        <v>8.588280726656984</v>
      </c>
      <c r="H484" s="25">
        <f t="shared" si="90"/>
        <v>0</v>
      </c>
      <c r="I484" s="25">
        <f t="shared" si="91"/>
        <v>-0.007064996030513693</v>
      </c>
      <c r="J484" s="26" t="b">
        <f t="shared" si="92"/>
        <v>0</v>
      </c>
      <c r="K484" s="26" t="b">
        <f t="shared" si="93"/>
        <v>0</v>
      </c>
      <c r="L484" s="23">
        <v>5.9</v>
      </c>
      <c r="M484" s="37">
        <v>72497</v>
      </c>
      <c r="N484" s="37">
        <v>2119759</v>
      </c>
      <c r="O484" s="37">
        <v>6532</v>
      </c>
      <c r="P484" s="37">
        <v>10066.1</v>
      </c>
      <c r="T484" s="37">
        <f t="shared" si="94"/>
        <v>3839</v>
      </c>
      <c r="U484" s="37">
        <f t="shared" si="95"/>
        <v>99271</v>
      </c>
      <c r="V484" s="37">
        <f t="shared" si="96"/>
        <v>334</v>
      </c>
      <c r="W484" s="37">
        <f t="shared" si="97"/>
        <v>511.10000000000036</v>
      </c>
      <c r="X484" s="37">
        <f t="shared" si="98"/>
      </c>
      <c r="Y484" s="37">
        <f t="shared" si="99"/>
      </c>
      <c r="Z484" s="37">
        <f t="shared" si="99"/>
      </c>
    </row>
    <row r="485" spans="1:26" ht="16.5" customHeight="1">
      <c r="A485" s="58" t="s">
        <v>21</v>
      </c>
      <c r="B485" s="58">
        <v>1978</v>
      </c>
      <c r="C485" s="21" t="str">
        <f t="shared" si="89"/>
        <v>December-1978</v>
      </c>
      <c r="D485" s="23">
        <v>67.9</v>
      </c>
      <c r="E485" s="23">
        <v>108.1184638109306</v>
      </c>
      <c r="F485" s="24">
        <v>2.65</v>
      </c>
      <c r="G485" s="1">
        <f t="shared" si="88"/>
        <v>8.535912678911656</v>
      </c>
      <c r="H485" s="25">
        <f t="shared" si="90"/>
        <v>0</v>
      </c>
      <c r="I485" s="25">
        <f t="shared" si="91"/>
        <v>-0.006097617138059452</v>
      </c>
      <c r="J485" s="26" t="b">
        <f t="shared" si="92"/>
        <v>0</v>
      </c>
      <c r="K485" s="26" t="b">
        <f t="shared" si="93"/>
        <v>0</v>
      </c>
      <c r="L485" s="23">
        <v>6</v>
      </c>
      <c r="M485" s="37">
        <v>72762</v>
      </c>
      <c r="N485" s="37">
        <v>2127684</v>
      </c>
      <c r="O485" s="37">
        <v>6551</v>
      </c>
      <c r="P485" s="37">
        <v>10091.2</v>
      </c>
      <c r="T485" s="37">
        <f t="shared" si="94"/>
        <v>3892</v>
      </c>
      <c r="U485" s="37">
        <f t="shared" si="95"/>
        <v>106237</v>
      </c>
      <c r="V485" s="37">
        <f t="shared" si="96"/>
        <v>320</v>
      </c>
      <c r="W485" s="37">
        <f t="shared" si="97"/>
        <v>483.40000000000146</v>
      </c>
      <c r="X485" s="37">
        <f t="shared" si="98"/>
      </c>
      <c r="Y485" s="37">
        <f t="shared" si="99"/>
      </c>
      <c r="Z485" s="37">
        <f t="shared" si="99"/>
      </c>
    </row>
    <row r="486" spans="1:26" ht="16.5" customHeight="1">
      <c r="A486" s="58" t="s">
        <v>20</v>
      </c>
      <c r="B486" s="58">
        <v>1979</v>
      </c>
      <c r="C486" s="21" t="str">
        <f t="shared" si="89"/>
        <v>January-1979</v>
      </c>
      <c r="D486" s="23">
        <v>68.5</v>
      </c>
      <c r="E486" s="23">
        <v>109.0183016105417</v>
      </c>
      <c r="F486" s="24">
        <v>2.9</v>
      </c>
      <c r="G486" s="1">
        <f t="shared" si="88"/>
        <v>9.2640852354014</v>
      </c>
      <c r="H486" s="25">
        <f t="shared" si="90"/>
        <v>0.09433962264150941</v>
      </c>
      <c r="I486" s="25">
        <f t="shared" si="91"/>
        <v>0.08530693598690697</v>
      </c>
      <c r="J486" s="26" t="b">
        <f t="shared" si="92"/>
        <v>1</v>
      </c>
      <c r="K486" s="26" t="b">
        <f t="shared" si="93"/>
        <v>1</v>
      </c>
      <c r="L486" s="23">
        <v>5.9</v>
      </c>
      <c r="M486" s="37">
        <v>72873</v>
      </c>
      <c r="N486" s="37">
        <v>2123860</v>
      </c>
      <c r="O486" s="37">
        <v>6571</v>
      </c>
      <c r="P486" s="37">
        <v>10120.4</v>
      </c>
      <c r="T486" s="37">
        <f t="shared" si="94"/>
        <v>3889</v>
      </c>
      <c r="U486" s="37">
        <f t="shared" si="95"/>
        <v>127751</v>
      </c>
      <c r="V486" s="37">
        <f t="shared" si="96"/>
        <v>320</v>
      </c>
      <c r="W486" s="37">
        <f t="shared" si="97"/>
        <v>479</v>
      </c>
      <c r="X486" s="37">
        <f t="shared" si="98"/>
      </c>
      <c r="Y486" s="37">
        <f t="shared" si="99"/>
      </c>
      <c r="Z486" s="37">
        <f t="shared" si="99"/>
      </c>
    </row>
    <row r="487" spans="1:26" ht="16.5" customHeight="1">
      <c r="A487" s="58" t="s">
        <v>19</v>
      </c>
      <c r="B487" s="58">
        <v>1979</v>
      </c>
      <c r="C487" s="21" t="str">
        <f t="shared" si="89"/>
        <v>February-1979</v>
      </c>
      <c r="D487" s="23">
        <v>69.2</v>
      </c>
      <c r="E487" s="23">
        <v>109.8587554269175</v>
      </c>
      <c r="F487" s="24">
        <v>2.9</v>
      </c>
      <c r="G487" s="1">
        <f t="shared" si="88"/>
        <v>9.193212087775915</v>
      </c>
      <c r="H487" s="25">
        <f t="shared" si="90"/>
        <v>0</v>
      </c>
      <c r="I487" s="25">
        <f t="shared" si="91"/>
        <v>-0.007650312559156158</v>
      </c>
      <c r="J487" s="26" t="b">
        <f t="shared" si="92"/>
        <v>0</v>
      </c>
      <c r="K487" s="26" t="b">
        <f t="shared" si="93"/>
        <v>0</v>
      </c>
      <c r="L487" s="23">
        <v>5.9</v>
      </c>
      <c r="M487" s="37">
        <v>73107</v>
      </c>
      <c r="N487" s="37">
        <v>2136288</v>
      </c>
      <c r="O487" s="37">
        <v>6592</v>
      </c>
      <c r="P487" s="37">
        <v>10143</v>
      </c>
      <c r="T487" s="37">
        <f t="shared" si="94"/>
        <v>3830</v>
      </c>
      <c r="U487" s="37">
        <f t="shared" si="95"/>
        <v>115347</v>
      </c>
      <c r="V487" s="37">
        <f t="shared" si="96"/>
        <v>320</v>
      </c>
      <c r="W487" s="37">
        <f t="shared" si="97"/>
        <v>473</v>
      </c>
      <c r="X487" s="37">
        <f t="shared" si="98"/>
      </c>
      <c r="Y487" s="37">
        <f t="shared" si="99"/>
      </c>
      <c r="Z487" s="37">
        <f t="shared" si="99"/>
      </c>
    </row>
    <row r="488" spans="1:26" ht="16.5" customHeight="1">
      <c r="A488" s="58" t="s">
        <v>18</v>
      </c>
      <c r="B488" s="58">
        <v>1979</v>
      </c>
      <c r="C488" s="21" t="str">
        <f t="shared" si="89"/>
        <v>March-1979</v>
      </c>
      <c r="D488" s="23">
        <v>69.9</v>
      </c>
      <c r="E488" s="23">
        <v>110.8585959885387</v>
      </c>
      <c r="F488" s="24">
        <v>2.9</v>
      </c>
      <c r="G488" s="1">
        <f t="shared" si="88"/>
        <v>9.110297937051014</v>
      </c>
      <c r="H488" s="25">
        <f t="shared" si="90"/>
        <v>0</v>
      </c>
      <c r="I488" s="25">
        <f t="shared" si="91"/>
        <v>-0.009019062100737552</v>
      </c>
      <c r="J488" s="26" t="b">
        <f t="shared" si="92"/>
        <v>0</v>
      </c>
      <c r="K488" s="26" t="b">
        <f t="shared" si="93"/>
        <v>0</v>
      </c>
      <c r="L488" s="23">
        <v>5.8</v>
      </c>
      <c r="M488" s="37">
        <v>73524</v>
      </c>
      <c r="N488" s="37">
        <v>2155733</v>
      </c>
      <c r="O488" s="37">
        <v>6620</v>
      </c>
      <c r="P488" s="37">
        <v>10173.3</v>
      </c>
      <c r="T488" s="37">
        <f t="shared" si="94"/>
        <v>3794</v>
      </c>
      <c r="U488" s="37">
        <f t="shared" si="95"/>
        <v>108832</v>
      </c>
      <c r="V488" s="37">
        <f t="shared" si="96"/>
        <v>312</v>
      </c>
      <c r="W488" s="37">
        <f t="shared" si="97"/>
        <v>459.1999999999989</v>
      </c>
      <c r="X488" s="37">
        <f t="shared" si="98"/>
      </c>
      <c r="Y488" s="37">
        <f t="shared" si="99"/>
      </c>
      <c r="Z488" s="37">
        <f t="shared" si="99"/>
      </c>
    </row>
    <row r="489" spans="1:26" ht="16.5" customHeight="1">
      <c r="A489" s="58" t="s">
        <v>17</v>
      </c>
      <c r="B489" s="58">
        <v>1979</v>
      </c>
      <c r="C489" s="21" t="str">
        <f t="shared" si="89"/>
        <v>April-1979</v>
      </c>
      <c r="D489" s="23">
        <v>70.6</v>
      </c>
      <c r="E489" s="23">
        <v>111.8</v>
      </c>
      <c r="F489" s="24">
        <v>2.9</v>
      </c>
      <c r="G489" s="1">
        <f t="shared" si="88"/>
        <v>9.033585316089052</v>
      </c>
      <c r="H489" s="25">
        <f t="shared" si="90"/>
        <v>0</v>
      </c>
      <c r="I489" s="25">
        <f t="shared" si="91"/>
        <v>-0.008420429440619714</v>
      </c>
      <c r="J489" s="26" t="b">
        <f t="shared" si="92"/>
        <v>0</v>
      </c>
      <c r="K489" s="26" t="b">
        <f t="shared" si="93"/>
        <v>0</v>
      </c>
      <c r="L489" s="23">
        <v>5.8</v>
      </c>
      <c r="M489" s="37">
        <v>73441</v>
      </c>
      <c r="N489" s="37">
        <v>2120436</v>
      </c>
      <c r="O489" s="37">
        <v>6614</v>
      </c>
      <c r="P489" s="37">
        <v>10179.3</v>
      </c>
      <c r="T489" s="37">
        <f t="shared" si="94"/>
        <v>3075</v>
      </c>
      <c r="U489" s="37">
        <f t="shared" si="95"/>
        <v>54382</v>
      </c>
      <c r="V489" s="37">
        <f t="shared" si="96"/>
        <v>274</v>
      </c>
      <c r="W489" s="37">
        <f t="shared" si="97"/>
        <v>413.6999999999989</v>
      </c>
      <c r="X489" s="37">
        <f t="shared" si="98"/>
      </c>
      <c r="Y489" s="37">
        <f t="shared" si="99"/>
      </c>
      <c r="Z489" s="37">
        <f t="shared" si="99"/>
      </c>
    </row>
    <row r="490" spans="1:26" ht="16.5" customHeight="1">
      <c r="A490" s="58" t="s">
        <v>16</v>
      </c>
      <c r="B490" s="58">
        <v>1979</v>
      </c>
      <c r="C490" s="21" t="str">
        <f t="shared" si="89"/>
        <v>May-1979</v>
      </c>
      <c r="D490" s="23">
        <v>71.4</v>
      </c>
      <c r="E490" s="23">
        <v>112.8419580419581</v>
      </c>
      <c r="F490" s="24">
        <v>2.9</v>
      </c>
      <c r="G490" s="1">
        <f t="shared" si="88"/>
        <v>8.95017115852619</v>
      </c>
      <c r="H490" s="25">
        <f t="shared" si="90"/>
        <v>0</v>
      </c>
      <c r="I490" s="25">
        <f t="shared" si="91"/>
        <v>-0.00923378200837921</v>
      </c>
      <c r="J490" s="26" t="b">
        <f t="shared" si="92"/>
        <v>0</v>
      </c>
      <c r="K490" s="26" t="b">
        <f t="shared" si="93"/>
        <v>0</v>
      </c>
      <c r="L490" s="23">
        <v>5.6</v>
      </c>
      <c r="M490" s="37">
        <v>73801</v>
      </c>
      <c r="N490" s="37">
        <v>2149136</v>
      </c>
      <c r="O490" s="37">
        <v>6621</v>
      </c>
      <c r="P490" s="37">
        <v>10174.2</v>
      </c>
      <c r="T490" s="37">
        <f t="shared" si="94"/>
        <v>3126</v>
      </c>
      <c r="U490" s="37">
        <f t="shared" si="95"/>
        <v>74848</v>
      </c>
      <c r="V490" s="37">
        <f t="shared" si="96"/>
        <v>245</v>
      </c>
      <c r="W490" s="37">
        <f t="shared" si="97"/>
        <v>348.10000000000036</v>
      </c>
      <c r="X490" s="37">
        <f t="shared" si="98"/>
      </c>
      <c r="Y490" s="37">
        <f t="shared" si="99"/>
      </c>
      <c r="Z490" s="37">
        <f t="shared" si="99"/>
      </c>
    </row>
    <row r="491" spans="1:26" ht="16.5" customHeight="1">
      <c r="A491" s="58" t="s">
        <v>27</v>
      </c>
      <c r="B491" s="58">
        <v>1979</v>
      </c>
      <c r="C491" s="21" t="str">
        <f t="shared" si="89"/>
        <v>June-1979</v>
      </c>
      <c r="D491" s="23">
        <v>72.2</v>
      </c>
      <c r="E491" s="23">
        <v>113.9421853388658</v>
      </c>
      <c r="F491" s="24">
        <v>2.9</v>
      </c>
      <c r="G491" s="1">
        <f t="shared" si="88"/>
        <v>8.863748183652392</v>
      </c>
      <c r="H491" s="25">
        <f t="shared" si="90"/>
        <v>0</v>
      </c>
      <c r="I491" s="25">
        <f t="shared" si="91"/>
        <v>-0.00965601364969082</v>
      </c>
      <c r="J491" s="26" t="b">
        <f t="shared" si="92"/>
        <v>0</v>
      </c>
      <c r="K491" s="26" t="b">
        <f t="shared" si="93"/>
        <v>0</v>
      </c>
      <c r="L491" s="23">
        <v>5.7</v>
      </c>
      <c r="M491" s="37">
        <v>74064</v>
      </c>
      <c r="N491" s="37">
        <v>2156755</v>
      </c>
      <c r="O491" s="37">
        <v>6623</v>
      </c>
      <c r="P491" s="37">
        <v>10165.1</v>
      </c>
      <c r="T491" s="37">
        <f t="shared" si="94"/>
        <v>2965</v>
      </c>
      <c r="U491" s="37">
        <f t="shared" si="95"/>
        <v>65149</v>
      </c>
      <c r="V491" s="37">
        <f t="shared" si="96"/>
        <v>210</v>
      </c>
      <c r="W491" s="37">
        <f t="shared" si="97"/>
        <v>278.8000000000011</v>
      </c>
      <c r="X491" s="37">
        <f t="shared" si="98"/>
      </c>
      <c r="Y491" s="37">
        <f t="shared" si="99"/>
      </c>
      <c r="Z491" s="37">
        <f t="shared" si="99"/>
      </c>
    </row>
    <row r="492" spans="1:26" ht="16.5" customHeight="1">
      <c r="A492" s="58" t="s">
        <v>26</v>
      </c>
      <c r="B492" s="58">
        <v>1979</v>
      </c>
      <c r="C492" s="21" t="str">
        <f t="shared" si="89"/>
        <v>July-1979</v>
      </c>
      <c r="D492" s="23">
        <v>73</v>
      </c>
      <c r="E492" s="23">
        <v>114.9425444596443</v>
      </c>
      <c r="F492" s="24">
        <v>2.9</v>
      </c>
      <c r="G492" s="1">
        <f t="shared" si="88"/>
        <v>8.786605891549108</v>
      </c>
      <c r="H492" s="25">
        <f t="shared" si="90"/>
        <v>0</v>
      </c>
      <c r="I492" s="25">
        <f t="shared" si="91"/>
        <v>-0.00870312316019528</v>
      </c>
      <c r="J492" s="26" t="b">
        <f t="shared" si="92"/>
        <v>0</v>
      </c>
      <c r="K492" s="26" t="b">
        <f t="shared" si="93"/>
        <v>0</v>
      </c>
      <c r="L492" s="23">
        <v>5.7</v>
      </c>
      <c r="M492" s="37">
        <v>74065</v>
      </c>
      <c r="N492" s="37">
        <v>2155900</v>
      </c>
      <c r="O492" s="37">
        <v>6608</v>
      </c>
      <c r="P492" s="37">
        <v>10131.7</v>
      </c>
      <c r="T492" s="37">
        <f t="shared" si="94"/>
        <v>2761</v>
      </c>
      <c r="U492" s="37">
        <f t="shared" si="95"/>
        <v>58550</v>
      </c>
      <c r="V492" s="37">
        <f t="shared" si="96"/>
        <v>170</v>
      </c>
      <c r="W492" s="37">
        <f t="shared" si="97"/>
        <v>204.90000000000146</v>
      </c>
      <c r="X492" s="37">
        <f t="shared" si="98"/>
      </c>
      <c r="Y492" s="37">
        <f t="shared" si="99"/>
      </c>
      <c r="Z492" s="37">
        <f t="shared" si="99"/>
      </c>
    </row>
    <row r="493" spans="1:26" ht="16.5" customHeight="1">
      <c r="A493" s="58" t="s">
        <v>25</v>
      </c>
      <c r="B493" s="58">
        <v>1979</v>
      </c>
      <c r="C493" s="21" t="str">
        <f t="shared" si="89"/>
        <v>August-1979</v>
      </c>
      <c r="D493" s="23">
        <v>73.7</v>
      </c>
      <c r="E493" s="23">
        <v>115.8428184281843</v>
      </c>
      <c r="F493" s="24">
        <v>2.9</v>
      </c>
      <c r="G493" s="1">
        <f t="shared" si="88"/>
        <v>8.718320669700109</v>
      </c>
      <c r="H493" s="25">
        <f t="shared" si="90"/>
        <v>0</v>
      </c>
      <c r="I493" s="25">
        <f t="shared" si="91"/>
        <v>-0.007771512992824192</v>
      </c>
      <c r="J493" s="26" t="b">
        <f t="shared" si="92"/>
        <v>0</v>
      </c>
      <c r="K493" s="26" t="b">
        <f t="shared" si="93"/>
        <v>0</v>
      </c>
      <c r="L493" s="23">
        <v>6</v>
      </c>
      <c r="M493" s="37">
        <v>74068</v>
      </c>
      <c r="N493" s="37">
        <v>2154405</v>
      </c>
      <c r="O493" s="37">
        <v>6617</v>
      </c>
      <c r="P493" s="37">
        <v>10136.6</v>
      </c>
      <c r="T493" s="37">
        <f t="shared" si="94"/>
        <v>2478</v>
      </c>
      <c r="U493" s="37">
        <f t="shared" si="95"/>
        <v>55594</v>
      </c>
      <c r="V493" s="37">
        <f t="shared" si="96"/>
        <v>158</v>
      </c>
      <c r="W493" s="37">
        <f t="shared" si="97"/>
        <v>185.60000000000036</v>
      </c>
      <c r="X493" s="37">
        <f t="shared" si="98"/>
      </c>
      <c r="Y493" s="37">
        <f t="shared" si="99"/>
      </c>
      <c r="Z493" s="37">
        <f t="shared" si="99"/>
      </c>
    </row>
    <row r="494" spans="1:26" ht="16.5" customHeight="1">
      <c r="A494" s="58" t="s">
        <v>24</v>
      </c>
      <c r="B494" s="58">
        <v>1979</v>
      </c>
      <c r="C494" s="21" t="str">
        <f t="shared" si="89"/>
        <v>September-1979</v>
      </c>
      <c r="D494" s="23">
        <v>74.4</v>
      </c>
      <c r="E494" s="23">
        <v>116.7860589812333</v>
      </c>
      <c r="F494" s="24">
        <v>2.9</v>
      </c>
      <c r="G494" s="1">
        <f t="shared" si="88"/>
        <v>8.647905812979344</v>
      </c>
      <c r="H494" s="25">
        <f t="shared" si="90"/>
        <v>0</v>
      </c>
      <c r="I494" s="25">
        <f t="shared" si="91"/>
        <v>-0.008076653680047174</v>
      </c>
      <c r="J494" s="26" t="b">
        <f t="shared" si="92"/>
        <v>0</v>
      </c>
      <c r="K494" s="26" t="b">
        <f t="shared" si="93"/>
        <v>0</v>
      </c>
      <c r="L494" s="23">
        <v>5.9</v>
      </c>
      <c r="M494" s="37">
        <v>74197</v>
      </c>
      <c r="N494" s="37">
        <v>2158464</v>
      </c>
      <c r="O494" s="37">
        <v>6639</v>
      </c>
      <c r="P494" s="37">
        <v>10169.3</v>
      </c>
      <c r="T494" s="37">
        <f t="shared" si="94"/>
        <v>2398</v>
      </c>
      <c r="U494" s="37">
        <f t="shared" si="95"/>
        <v>52744</v>
      </c>
      <c r="V494" s="37">
        <f t="shared" si="96"/>
        <v>162</v>
      </c>
      <c r="W494" s="37">
        <f t="shared" si="97"/>
        <v>191.1999999999989</v>
      </c>
      <c r="X494" s="37">
        <f t="shared" si="98"/>
      </c>
      <c r="Y494" s="37">
        <f t="shared" si="99"/>
      </c>
      <c r="Z494" s="37">
        <f t="shared" si="99"/>
      </c>
    </row>
    <row r="495" spans="1:26" ht="16.5" customHeight="1">
      <c r="A495" s="58" t="s">
        <v>23</v>
      </c>
      <c r="B495" s="58">
        <v>1979</v>
      </c>
      <c r="C495" s="21" t="str">
        <f t="shared" si="89"/>
        <v>October-1979</v>
      </c>
      <c r="D495" s="23">
        <v>75.2</v>
      </c>
      <c r="E495" s="23">
        <v>117.9</v>
      </c>
      <c r="F495" s="24">
        <v>2.9</v>
      </c>
      <c r="G495" s="1">
        <f t="shared" si="88"/>
        <v>8.566198798462729</v>
      </c>
      <c r="H495" s="25">
        <f t="shared" si="90"/>
        <v>0</v>
      </c>
      <c r="I495" s="25">
        <f t="shared" si="91"/>
        <v>-0.009448185061634695</v>
      </c>
      <c r="J495" s="26" t="b">
        <f t="shared" si="92"/>
        <v>0</v>
      </c>
      <c r="K495" s="26" t="b">
        <f t="shared" si="93"/>
        <v>0</v>
      </c>
      <c r="L495" s="23">
        <v>6</v>
      </c>
      <c r="M495" s="37">
        <v>74346</v>
      </c>
      <c r="N495" s="37">
        <v>2162629</v>
      </c>
      <c r="O495" s="37">
        <v>6674</v>
      </c>
      <c r="P495" s="37">
        <v>10225.3</v>
      </c>
      <c r="T495" s="37">
        <f t="shared" si="94"/>
        <v>2250</v>
      </c>
      <c r="U495" s="37">
        <f t="shared" si="95"/>
        <v>49820</v>
      </c>
      <c r="V495" s="37">
        <f t="shared" si="96"/>
        <v>172</v>
      </c>
      <c r="W495" s="37">
        <f t="shared" si="97"/>
        <v>205.39999999999964</v>
      </c>
      <c r="X495" s="37">
        <f t="shared" si="98"/>
      </c>
      <c r="Y495" s="37">
        <f t="shared" si="99"/>
      </c>
      <c r="Z495" s="37">
        <f t="shared" si="99"/>
      </c>
    </row>
    <row r="496" spans="1:26" ht="16.5" customHeight="1">
      <c r="A496" s="58" t="s">
        <v>22</v>
      </c>
      <c r="B496" s="58">
        <v>1979</v>
      </c>
      <c r="C496" s="21" t="str">
        <f t="shared" si="89"/>
        <v>November-1979</v>
      </c>
      <c r="D496" s="23">
        <v>76</v>
      </c>
      <c r="E496" s="23">
        <v>118.6561264822134</v>
      </c>
      <c r="F496" s="24">
        <v>2.9</v>
      </c>
      <c r="G496" s="1">
        <f t="shared" si="88"/>
        <v>8.51161139572636</v>
      </c>
      <c r="H496" s="25">
        <f t="shared" si="90"/>
        <v>0</v>
      </c>
      <c r="I496" s="25">
        <f t="shared" si="91"/>
        <v>-0.006372418387740941</v>
      </c>
      <c r="J496" s="26" t="b">
        <f t="shared" si="92"/>
        <v>0</v>
      </c>
      <c r="K496" s="26" t="b">
        <f t="shared" si="93"/>
        <v>0</v>
      </c>
      <c r="L496" s="23">
        <v>5.9</v>
      </c>
      <c r="M496" s="37">
        <v>74403</v>
      </c>
      <c r="N496" s="37">
        <v>2163804</v>
      </c>
      <c r="O496" s="37">
        <v>6693</v>
      </c>
      <c r="P496" s="37">
        <v>10266.7</v>
      </c>
      <c r="T496" s="37">
        <f t="shared" si="94"/>
        <v>1906</v>
      </c>
      <c r="U496" s="37">
        <f t="shared" si="95"/>
        <v>44045</v>
      </c>
      <c r="V496" s="37">
        <f t="shared" si="96"/>
        <v>161</v>
      </c>
      <c r="W496" s="37">
        <f t="shared" si="97"/>
        <v>200.60000000000036</v>
      </c>
      <c r="X496" s="37">
        <f t="shared" si="98"/>
      </c>
      <c r="Y496" s="37">
        <f t="shared" si="99"/>
      </c>
      <c r="Z496" s="37">
        <f t="shared" si="99"/>
      </c>
    </row>
    <row r="497" spans="1:26" ht="16.5" customHeight="1">
      <c r="A497" s="58" t="s">
        <v>21</v>
      </c>
      <c r="B497" s="58">
        <v>1979</v>
      </c>
      <c r="C497" s="21" t="str">
        <f t="shared" si="89"/>
        <v>December-1979</v>
      </c>
      <c r="D497" s="23">
        <v>76.9</v>
      </c>
      <c r="E497" s="23">
        <v>119.8116036505867</v>
      </c>
      <c r="F497" s="24">
        <v>2.9</v>
      </c>
      <c r="G497" s="1">
        <f t="shared" si="88"/>
        <v>8.429524416384108</v>
      </c>
      <c r="H497" s="25">
        <f t="shared" si="90"/>
        <v>0</v>
      </c>
      <c r="I497" s="25">
        <f t="shared" si="91"/>
        <v>-0.00964411737399895</v>
      </c>
      <c r="J497" s="26" t="b">
        <f t="shared" si="92"/>
        <v>0</v>
      </c>
      <c r="K497" s="26" t="b">
        <f t="shared" si="93"/>
        <v>0</v>
      </c>
      <c r="L497" s="23">
        <v>6</v>
      </c>
      <c r="M497" s="37">
        <v>74493</v>
      </c>
      <c r="N497" s="37">
        <v>2160637</v>
      </c>
      <c r="O497" s="37">
        <v>6702</v>
      </c>
      <c r="P497" s="37">
        <v>10266.9</v>
      </c>
      <c r="T497" s="37">
        <f t="shared" si="94"/>
        <v>1731</v>
      </c>
      <c r="U497" s="37">
        <f t="shared" si="95"/>
        <v>32953</v>
      </c>
      <c r="V497" s="37">
        <f t="shared" si="96"/>
        <v>151</v>
      </c>
      <c r="W497" s="37">
        <f t="shared" si="97"/>
        <v>175.6999999999989</v>
      </c>
      <c r="X497" s="37">
        <f t="shared" si="98"/>
      </c>
      <c r="Y497" s="37">
        <f t="shared" si="99"/>
      </c>
      <c r="Z497" s="37">
        <f t="shared" si="99"/>
      </c>
    </row>
    <row r="498" spans="1:26" ht="16.5" customHeight="1">
      <c r="A498" s="58" t="s">
        <v>20</v>
      </c>
      <c r="B498" s="58">
        <v>1980</v>
      </c>
      <c r="C498" s="21" t="str">
        <f t="shared" si="89"/>
        <v>January-1980</v>
      </c>
      <c r="D498" s="23">
        <v>78</v>
      </c>
      <c r="E498" s="23">
        <v>121.2107969151671</v>
      </c>
      <c r="F498" s="24">
        <v>3.1</v>
      </c>
      <c r="G498" s="1">
        <f t="shared" si="88"/>
        <v>8.906854204669706</v>
      </c>
      <c r="H498" s="25">
        <f t="shared" si="90"/>
        <v>0.06896551724137945</v>
      </c>
      <c r="I498" s="25">
        <f t="shared" si="91"/>
        <v>0.05662594527371345</v>
      </c>
      <c r="J498" s="26" t="b">
        <f t="shared" si="92"/>
        <v>1</v>
      </c>
      <c r="K498" s="26" t="b">
        <f t="shared" si="93"/>
        <v>1</v>
      </c>
      <c r="L498" s="27">
        <v>6.3</v>
      </c>
      <c r="M498" s="37">
        <v>74601</v>
      </c>
      <c r="N498" s="37">
        <v>2155825</v>
      </c>
      <c r="O498" s="37">
        <v>6713</v>
      </c>
      <c r="P498" s="37">
        <v>10268.9</v>
      </c>
      <c r="T498" s="37">
        <f t="shared" si="94"/>
        <v>1728</v>
      </c>
      <c r="U498" s="37">
        <f t="shared" si="95"/>
        <v>31965</v>
      </c>
      <c r="V498" s="37">
        <f t="shared" si="96"/>
        <v>142</v>
      </c>
      <c r="W498" s="37">
        <f t="shared" si="97"/>
        <v>148.5</v>
      </c>
      <c r="X498" s="37">
        <f t="shared" si="98"/>
      </c>
      <c r="Y498" s="37">
        <f t="shared" si="99"/>
      </c>
      <c r="Z498" s="37">
        <f t="shared" si="99"/>
      </c>
    </row>
    <row r="499" spans="1:26" ht="16.5" customHeight="1">
      <c r="A499" s="58" t="s">
        <v>19</v>
      </c>
      <c r="B499" s="58">
        <v>1980</v>
      </c>
      <c r="C499" s="21" t="str">
        <f t="shared" si="89"/>
        <v>February-1980</v>
      </c>
      <c r="D499" s="23">
        <v>79</v>
      </c>
      <c r="E499" s="23">
        <v>122.5551330798479</v>
      </c>
      <c r="F499" s="24">
        <v>3.1</v>
      </c>
      <c r="G499" s="1">
        <f t="shared" si="88"/>
        <v>8.809152819831947</v>
      </c>
      <c r="H499" s="25">
        <f t="shared" si="90"/>
        <v>0</v>
      </c>
      <c r="I499" s="25">
        <f t="shared" si="91"/>
        <v>-0.0109692358932445</v>
      </c>
      <c r="J499" s="26" t="b">
        <f t="shared" si="92"/>
        <v>0</v>
      </c>
      <c r="K499" s="26" t="b">
        <f t="shared" si="93"/>
        <v>0</v>
      </c>
      <c r="L499" s="27">
        <v>6.3</v>
      </c>
      <c r="M499" s="37">
        <v>74656</v>
      </c>
      <c r="N499" s="37">
        <v>2158196</v>
      </c>
      <c r="O499" s="37">
        <v>6731</v>
      </c>
      <c r="P499" s="37">
        <v>10293.9</v>
      </c>
      <c r="T499" s="37">
        <f t="shared" si="94"/>
        <v>1549</v>
      </c>
      <c r="U499" s="37">
        <f t="shared" si="95"/>
        <v>21908</v>
      </c>
      <c r="V499" s="37">
        <f t="shared" si="96"/>
        <v>139</v>
      </c>
      <c r="W499" s="37">
        <f t="shared" si="97"/>
        <v>150.89999999999964</v>
      </c>
      <c r="X499" s="37">
        <f t="shared" si="98"/>
      </c>
      <c r="Y499" s="37">
        <f t="shared" si="99"/>
      </c>
      <c r="Z499" s="37">
        <f t="shared" si="99"/>
      </c>
    </row>
    <row r="500" spans="1:26" ht="16.5" customHeight="1">
      <c r="A500" s="58" t="s">
        <v>18</v>
      </c>
      <c r="B500" s="58">
        <v>1980</v>
      </c>
      <c r="C500" s="21" t="str">
        <f t="shared" si="89"/>
        <v>March-1980</v>
      </c>
      <c r="D500" s="23">
        <v>80.1</v>
      </c>
      <c r="E500" s="23">
        <v>123.8</v>
      </c>
      <c r="F500" s="24">
        <v>3.1</v>
      </c>
      <c r="G500" s="1">
        <f t="shared" si="88"/>
        <v>8.720572666843472</v>
      </c>
      <c r="H500" s="25">
        <f t="shared" si="90"/>
        <v>0</v>
      </c>
      <c r="I500" s="25">
        <f t="shared" si="91"/>
        <v>-0.010055467852601696</v>
      </c>
      <c r="J500" s="26" t="b">
        <f t="shared" si="92"/>
        <v>0</v>
      </c>
      <c r="K500" s="26" t="b">
        <f t="shared" si="93"/>
        <v>0</v>
      </c>
      <c r="L500" s="27">
        <v>6.3</v>
      </c>
      <c r="M500" s="37">
        <v>74698</v>
      </c>
      <c r="N500" s="37">
        <v>2152947</v>
      </c>
      <c r="O500" s="37">
        <v>6743</v>
      </c>
      <c r="P500" s="37">
        <v>10299.5</v>
      </c>
      <c r="T500" s="37">
        <f t="shared" si="94"/>
        <v>1174</v>
      </c>
      <c r="U500" s="37">
        <f t="shared" si="95"/>
        <v>-2786</v>
      </c>
      <c r="V500" s="37">
        <f t="shared" si="96"/>
        <v>123</v>
      </c>
      <c r="W500" s="37">
        <f t="shared" si="97"/>
        <v>126.20000000000073</v>
      </c>
      <c r="X500" s="37">
        <f t="shared" si="98"/>
      </c>
      <c r="Y500" s="37">
        <f t="shared" si="99"/>
      </c>
      <c r="Z500" s="37">
        <f t="shared" si="99"/>
      </c>
    </row>
    <row r="501" spans="1:26" ht="16.5" customHeight="1">
      <c r="A501" s="58" t="s">
        <v>17</v>
      </c>
      <c r="B501" s="58">
        <v>1980</v>
      </c>
      <c r="C501" s="21" t="str">
        <f t="shared" si="89"/>
        <v>April-1980</v>
      </c>
      <c r="D501" s="23">
        <v>80.9</v>
      </c>
      <c r="E501" s="23">
        <v>124.5460493827161</v>
      </c>
      <c r="F501" s="24">
        <v>3.1</v>
      </c>
      <c r="G501" s="1">
        <f t="shared" si="88"/>
        <v>8.66833513793529</v>
      </c>
      <c r="H501" s="25">
        <f t="shared" si="90"/>
        <v>0</v>
      </c>
      <c r="I501" s="25">
        <f t="shared" si="91"/>
        <v>-0.005990148916113491</v>
      </c>
      <c r="J501" s="26" t="b">
        <f t="shared" si="92"/>
        <v>0</v>
      </c>
      <c r="K501" s="26" t="b">
        <f t="shared" si="93"/>
        <v>0</v>
      </c>
      <c r="L501" s="27">
        <v>6.9</v>
      </c>
      <c r="M501" s="37">
        <v>74267</v>
      </c>
      <c r="N501" s="37">
        <v>2131149</v>
      </c>
      <c r="O501" s="37">
        <v>6708</v>
      </c>
      <c r="P501" s="37">
        <v>10235.6</v>
      </c>
      <c r="T501" s="37">
        <f t="shared" si="94"/>
        <v>826</v>
      </c>
      <c r="U501" s="37">
        <f t="shared" si="95"/>
        <v>10713</v>
      </c>
      <c r="V501" s="37">
        <f t="shared" si="96"/>
        <v>94</v>
      </c>
      <c r="W501" s="37">
        <f t="shared" si="97"/>
        <v>56.30000000000109</v>
      </c>
      <c r="X501" s="37">
        <f t="shared" si="98"/>
      </c>
      <c r="Y501" s="37">
        <f t="shared" si="99"/>
      </c>
      <c r="Z501" s="37">
        <f t="shared" si="99"/>
      </c>
    </row>
    <row r="502" spans="1:26" ht="16.5" customHeight="1">
      <c r="A502" s="58" t="s">
        <v>16</v>
      </c>
      <c r="B502" s="58">
        <v>1980</v>
      </c>
      <c r="C502" s="21" t="str">
        <f t="shared" si="89"/>
        <v>May-1980</v>
      </c>
      <c r="D502" s="23">
        <v>81.7</v>
      </c>
      <c r="E502" s="23">
        <v>125.5463325183374</v>
      </c>
      <c r="F502" s="24">
        <v>3.1</v>
      </c>
      <c r="G502" s="1">
        <f t="shared" si="88"/>
        <v>8.599270679591806</v>
      </c>
      <c r="H502" s="25">
        <f t="shared" si="90"/>
        <v>0</v>
      </c>
      <c r="I502" s="25">
        <f t="shared" si="91"/>
        <v>-0.00796744210329825</v>
      </c>
      <c r="J502" s="26" t="b">
        <f t="shared" si="92"/>
        <v>0</v>
      </c>
      <c r="K502" s="26" t="b">
        <f t="shared" si="93"/>
        <v>0</v>
      </c>
      <c r="L502" s="27">
        <v>7.5</v>
      </c>
      <c r="M502" s="37">
        <v>73965</v>
      </c>
      <c r="N502" s="37">
        <v>2112950</v>
      </c>
      <c r="O502" s="37">
        <v>6700</v>
      </c>
      <c r="P502" s="37">
        <v>10218.9</v>
      </c>
      <c r="T502" s="37">
        <f t="shared" si="94"/>
        <v>164</v>
      </c>
      <c r="U502" s="37">
        <f t="shared" si="95"/>
        <v>-36186</v>
      </c>
      <c r="V502" s="37">
        <f t="shared" si="96"/>
        <v>79</v>
      </c>
      <c r="W502" s="37">
        <f t="shared" si="97"/>
        <v>44.69999999999891</v>
      </c>
      <c r="X502" s="37">
        <f t="shared" si="98"/>
      </c>
      <c r="Y502" s="37">
        <f t="shared" si="99"/>
      </c>
      <c r="Z502" s="37">
        <f t="shared" si="99"/>
      </c>
    </row>
    <row r="503" spans="1:26" ht="16.5" customHeight="1">
      <c r="A503" s="58" t="s">
        <v>27</v>
      </c>
      <c r="B503" s="58">
        <v>1980</v>
      </c>
      <c r="C503" s="21" t="str">
        <f t="shared" si="89"/>
        <v>June-1980</v>
      </c>
      <c r="D503" s="23">
        <v>82.5</v>
      </c>
      <c r="E503" s="23">
        <v>126.3935912938331</v>
      </c>
      <c r="F503" s="24">
        <v>3.1</v>
      </c>
      <c r="G503" s="1">
        <f t="shared" si="88"/>
        <v>8.541626874462402</v>
      </c>
      <c r="H503" s="25">
        <f t="shared" si="90"/>
        <v>0</v>
      </c>
      <c r="I503" s="25">
        <f t="shared" si="91"/>
        <v>-0.006703336512735469</v>
      </c>
      <c r="J503" s="26" t="b">
        <f t="shared" si="92"/>
        <v>0</v>
      </c>
      <c r="K503" s="26" t="b">
        <f t="shared" si="93"/>
        <v>0</v>
      </c>
      <c r="L503" s="27">
        <v>7.6</v>
      </c>
      <c r="M503" s="37">
        <v>73658</v>
      </c>
      <c r="N503" s="37">
        <v>2096325</v>
      </c>
      <c r="O503" s="37">
        <v>6693</v>
      </c>
      <c r="P503" s="37">
        <v>10205</v>
      </c>
      <c r="T503" s="37">
        <f t="shared" si="94"/>
        <v>-406</v>
      </c>
      <c r="U503" s="37">
        <f t="shared" si="95"/>
        <v>-60430</v>
      </c>
      <c r="V503" s="37">
        <f t="shared" si="96"/>
        <v>70</v>
      </c>
      <c r="W503" s="37">
        <f t="shared" si="97"/>
        <v>39.899999999999636</v>
      </c>
      <c r="X503" s="37">
        <f t="shared" si="98"/>
      </c>
      <c r="Y503" s="37">
        <f t="shared" si="99"/>
      </c>
      <c r="Z503" s="37">
        <f t="shared" si="99"/>
      </c>
    </row>
    <row r="504" spans="1:26" ht="16.5" customHeight="1">
      <c r="A504" s="58" t="s">
        <v>26</v>
      </c>
      <c r="B504" s="58">
        <v>1980</v>
      </c>
      <c r="C504" s="21" t="str">
        <f t="shared" si="89"/>
        <v>July-1980</v>
      </c>
      <c r="D504" s="23">
        <v>82.6</v>
      </c>
      <c r="E504" s="23">
        <v>127.445707376058</v>
      </c>
      <c r="F504" s="24">
        <v>3.1</v>
      </c>
      <c r="G504" s="1">
        <f t="shared" si="88"/>
        <v>8.471112275045815</v>
      </c>
      <c r="H504" s="25">
        <f t="shared" si="90"/>
        <v>0</v>
      </c>
      <c r="I504" s="25">
        <f t="shared" si="91"/>
        <v>-0.008255406195207371</v>
      </c>
      <c r="J504" s="26" t="b">
        <f t="shared" si="92"/>
        <v>0</v>
      </c>
      <c r="K504" s="26" t="b">
        <f t="shared" si="93"/>
        <v>0</v>
      </c>
      <c r="L504" s="27">
        <v>7.8</v>
      </c>
      <c r="M504" s="37">
        <v>73419</v>
      </c>
      <c r="N504" s="37">
        <v>2083460</v>
      </c>
      <c r="O504" s="37">
        <v>6693</v>
      </c>
      <c r="P504" s="37">
        <v>10194.1</v>
      </c>
      <c r="T504" s="37">
        <f t="shared" si="94"/>
        <v>-646</v>
      </c>
      <c r="U504" s="37">
        <f t="shared" si="95"/>
        <v>-72440</v>
      </c>
      <c r="V504" s="37">
        <f t="shared" si="96"/>
        <v>85</v>
      </c>
      <c r="W504" s="37">
        <f t="shared" si="97"/>
        <v>62.399999999999636</v>
      </c>
      <c r="X504" s="37">
        <f t="shared" si="98"/>
      </c>
      <c r="Y504" s="37">
        <f t="shared" si="99"/>
      </c>
      <c r="Z504" s="37">
        <f t="shared" si="99"/>
      </c>
    </row>
    <row r="505" spans="1:26" ht="16.5" customHeight="1">
      <c r="A505" s="58" t="s">
        <v>25</v>
      </c>
      <c r="B505" s="58">
        <v>1980</v>
      </c>
      <c r="C505" s="21" t="str">
        <f t="shared" si="89"/>
        <v>August-1980</v>
      </c>
      <c r="D505" s="23">
        <v>83.2</v>
      </c>
      <c r="E505" s="23">
        <v>128.4456182472989</v>
      </c>
      <c r="F505" s="24">
        <v>3.1</v>
      </c>
      <c r="G505" s="1">
        <f t="shared" si="88"/>
        <v>8.405167189717854</v>
      </c>
      <c r="H505" s="25">
        <f t="shared" si="90"/>
        <v>0</v>
      </c>
      <c r="I505" s="25">
        <f t="shared" si="91"/>
        <v>-0.00778470207769788</v>
      </c>
      <c r="J505" s="26" t="b">
        <f t="shared" si="92"/>
        <v>0</v>
      </c>
      <c r="K505" s="26" t="b">
        <f t="shared" si="93"/>
        <v>0</v>
      </c>
      <c r="L505" s="23">
        <v>7.7</v>
      </c>
      <c r="M505" s="37">
        <v>73687</v>
      </c>
      <c r="N505" s="37">
        <v>2102946</v>
      </c>
      <c r="O505" s="37">
        <v>6704</v>
      </c>
      <c r="P505" s="37">
        <v>10213.6</v>
      </c>
      <c r="T505" s="37">
        <f t="shared" si="94"/>
        <v>-381</v>
      </c>
      <c r="U505" s="37">
        <f t="shared" si="95"/>
        <v>-51459</v>
      </c>
      <c r="V505" s="37">
        <f t="shared" si="96"/>
        <v>87</v>
      </c>
      <c r="W505" s="37">
        <f t="shared" si="97"/>
        <v>77</v>
      </c>
      <c r="X505" s="37">
        <f t="shared" si="98"/>
      </c>
      <c r="Y505" s="37">
        <f t="shared" si="99"/>
      </c>
      <c r="Z505" s="37">
        <f t="shared" si="99"/>
      </c>
    </row>
    <row r="506" spans="1:26" ht="16.5" customHeight="1">
      <c r="A506" s="58" t="s">
        <v>24</v>
      </c>
      <c r="B506" s="58">
        <v>1980</v>
      </c>
      <c r="C506" s="21" t="str">
        <f t="shared" si="89"/>
        <v>September-1980</v>
      </c>
      <c r="D506" s="23">
        <v>83.9</v>
      </c>
      <c r="E506" s="23">
        <v>129.8452380952381</v>
      </c>
      <c r="F506" s="24">
        <v>3.1</v>
      </c>
      <c r="G506" s="1">
        <f t="shared" si="88"/>
        <v>8.314566725684298</v>
      </c>
      <c r="H506" s="25">
        <f t="shared" si="90"/>
        <v>0</v>
      </c>
      <c r="I506" s="25">
        <f t="shared" si="91"/>
        <v>-0.010779138830740886</v>
      </c>
      <c r="J506" s="26" t="b">
        <f t="shared" si="92"/>
        <v>0</v>
      </c>
      <c r="K506" s="26" t="b">
        <f t="shared" si="93"/>
        <v>0</v>
      </c>
      <c r="L506" s="23">
        <v>7.5</v>
      </c>
      <c r="M506" s="37">
        <v>73880</v>
      </c>
      <c r="N506" s="37">
        <v>2108773</v>
      </c>
      <c r="O506" s="37">
        <v>6717</v>
      </c>
      <c r="P506" s="37">
        <v>10226.1</v>
      </c>
      <c r="T506" s="37">
        <f t="shared" si="94"/>
        <v>-317</v>
      </c>
      <c r="U506" s="37">
        <f t="shared" si="95"/>
        <v>-49691</v>
      </c>
      <c r="V506" s="37">
        <f t="shared" si="96"/>
        <v>78</v>
      </c>
      <c r="W506" s="37">
        <f t="shared" si="97"/>
        <v>56.80000000000109</v>
      </c>
      <c r="X506" s="37">
        <f t="shared" si="98"/>
      </c>
      <c r="Y506" s="37">
        <f t="shared" si="99"/>
      </c>
      <c r="Z506" s="37">
        <f t="shared" si="99"/>
      </c>
    </row>
    <row r="507" spans="1:26" ht="16.5" customHeight="1">
      <c r="A507" s="58" t="s">
        <v>23</v>
      </c>
      <c r="B507" s="58">
        <v>1980</v>
      </c>
      <c r="C507" s="21" t="str">
        <f t="shared" si="89"/>
        <v>October-1980</v>
      </c>
      <c r="D507" s="23">
        <v>84.7</v>
      </c>
      <c r="E507" s="23">
        <v>130.5458726415094</v>
      </c>
      <c r="F507" s="24">
        <v>3.1</v>
      </c>
      <c r="G507" s="1">
        <f t="shared" si="88"/>
        <v>8.269942774214844</v>
      </c>
      <c r="H507" s="25">
        <f t="shared" si="90"/>
        <v>0</v>
      </c>
      <c r="I507" s="25">
        <f t="shared" si="91"/>
        <v>-0.005366960533446319</v>
      </c>
      <c r="J507" s="26" t="b">
        <f t="shared" si="92"/>
        <v>0</v>
      </c>
      <c r="K507" s="26" t="b">
        <f t="shared" si="93"/>
        <v>0</v>
      </c>
      <c r="L507" s="23">
        <v>7.5</v>
      </c>
      <c r="M507" s="37">
        <v>74105</v>
      </c>
      <c r="N507" s="37">
        <v>2120589</v>
      </c>
      <c r="O507" s="37">
        <v>6730</v>
      </c>
      <c r="P507" s="37">
        <v>10233.9</v>
      </c>
      <c r="T507" s="37">
        <f t="shared" si="94"/>
        <v>-241</v>
      </c>
      <c r="U507" s="37">
        <f t="shared" si="95"/>
        <v>-42040</v>
      </c>
      <c r="V507" s="37">
        <f t="shared" si="96"/>
        <v>56</v>
      </c>
      <c r="W507" s="37">
        <f t="shared" si="97"/>
        <v>8.600000000000364</v>
      </c>
      <c r="X507" s="37">
        <f t="shared" si="98"/>
      </c>
      <c r="Y507" s="37">
        <f t="shared" si="99"/>
      </c>
      <c r="Z507" s="37">
        <f t="shared" si="99"/>
      </c>
    </row>
    <row r="508" spans="1:26" ht="16.5" customHeight="1">
      <c r="A508" s="58" t="s">
        <v>22</v>
      </c>
      <c r="B508" s="58">
        <v>1980</v>
      </c>
      <c r="C508" s="21" t="str">
        <f t="shared" si="89"/>
        <v>November-1980</v>
      </c>
      <c r="D508" s="23">
        <v>85.6</v>
      </c>
      <c r="E508" s="23">
        <v>131.6538011695907</v>
      </c>
      <c r="F508" s="24">
        <v>3.1</v>
      </c>
      <c r="G508" s="1">
        <f t="shared" si="88"/>
        <v>8.200347324301857</v>
      </c>
      <c r="H508" s="25">
        <f t="shared" si="90"/>
        <v>0</v>
      </c>
      <c r="I508" s="25">
        <f t="shared" si="91"/>
        <v>-0.008415469346412019</v>
      </c>
      <c r="J508" s="26" t="b">
        <f t="shared" si="92"/>
        <v>0</v>
      </c>
      <c r="K508" s="26" t="b">
        <f t="shared" si="93"/>
        <v>0</v>
      </c>
      <c r="L508" s="23">
        <v>7.5</v>
      </c>
      <c r="M508" s="37">
        <v>74357</v>
      </c>
      <c r="N508" s="37">
        <v>2134062</v>
      </c>
      <c r="O508" s="37">
        <v>6745</v>
      </c>
      <c r="P508" s="37">
        <v>10253</v>
      </c>
      <c r="T508" s="37">
        <f t="shared" si="94"/>
        <v>-46</v>
      </c>
      <c r="U508" s="37">
        <f t="shared" si="95"/>
        <v>-29742</v>
      </c>
      <c r="V508" s="37">
        <f t="shared" si="96"/>
        <v>52</v>
      </c>
      <c r="W508" s="37">
        <f t="shared" si="97"/>
        <v>-13.700000000000728</v>
      </c>
      <c r="X508" s="37">
        <f t="shared" si="98"/>
      </c>
      <c r="Y508" s="37">
        <f t="shared" si="99"/>
      </c>
      <c r="Z508" s="37">
        <f t="shared" si="99"/>
      </c>
    </row>
    <row r="509" spans="1:26" ht="16.5" customHeight="1">
      <c r="A509" s="58" t="s">
        <v>21</v>
      </c>
      <c r="B509" s="58">
        <v>1980</v>
      </c>
      <c r="C509" s="21" t="str">
        <f t="shared" si="89"/>
        <v>December-1980</v>
      </c>
      <c r="D509" s="23">
        <v>86.4</v>
      </c>
      <c r="E509" s="23">
        <v>132.5534183082271</v>
      </c>
      <c r="F509" s="24">
        <v>3.1</v>
      </c>
      <c r="G509" s="1">
        <f t="shared" si="88"/>
        <v>8.144692984414833</v>
      </c>
      <c r="H509" s="25">
        <f t="shared" si="90"/>
        <v>0</v>
      </c>
      <c r="I509" s="25">
        <f t="shared" si="91"/>
        <v>-0.006786827153295261</v>
      </c>
      <c r="J509" s="26" t="b">
        <f t="shared" si="92"/>
        <v>0</v>
      </c>
      <c r="K509" s="26" t="b">
        <f t="shared" si="93"/>
        <v>0</v>
      </c>
      <c r="L509" s="23">
        <v>7.2</v>
      </c>
      <c r="M509" s="37">
        <v>74570</v>
      </c>
      <c r="N509" s="37">
        <v>2139568</v>
      </c>
      <c r="O509" s="37">
        <v>6765</v>
      </c>
      <c r="P509" s="37">
        <v>10272</v>
      </c>
      <c r="T509" s="37">
        <f t="shared" si="94"/>
        <v>77</v>
      </c>
      <c r="U509" s="37">
        <f t="shared" si="95"/>
        <v>-21069</v>
      </c>
      <c r="V509" s="37">
        <f t="shared" si="96"/>
        <v>63</v>
      </c>
      <c r="W509" s="37">
        <f t="shared" si="97"/>
        <v>5.100000000000364</v>
      </c>
      <c r="X509" s="37">
        <f t="shared" si="98"/>
      </c>
      <c r="Y509" s="37">
        <f t="shared" si="99"/>
      </c>
      <c r="Z509" s="37">
        <f t="shared" si="99"/>
      </c>
    </row>
    <row r="510" spans="1:26" ht="16.5" customHeight="1">
      <c r="A510" s="58" t="s">
        <v>20</v>
      </c>
      <c r="B510" s="58">
        <v>1981</v>
      </c>
      <c r="C510" s="21" t="str">
        <f t="shared" si="89"/>
        <v>January-1981</v>
      </c>
      <c r="D510" s="23">
        <v>87.2</v>
      </c>
      <c r="E510" s="23">
        <v>133.9071264367816</v>
      </c>
      <c r="F510" s="24">
        <v>3.35</v>
      </c>
      <c r="G510" s="1">
        <f t="shared" si="88"/>
        <v>8.712545773107882</v>
      </c>
      <c r="H510" s="25">
        <f t="shared" si="90"/>
        <v>0.08064516129032251</v>
      </c>
      <c r="I510" s="25">
        <f t="shared" si="91"/>
        <v>0.06972058858199515</v>
      </c>
      <c r="J510" s="26" t="b">
        <f t="shared" si="92"/>
        <v>1</v>
      </c>
      <c r="K510" s="26" t="b">
        <f t="shared" si="93"/>
        <v>1</v>
      </c>
      <c r="L510" s="23">
        <v>7.5</v>
      </c>
      <c r="M510" s="37">
        <v>74677</v>
      </c>
      <c r="N510" s="37">
        <v>2149311</v>
      </c>
      <c r="O510" s="37">
        <v>6780</v>
      </c>
      <c r="P510" s="37">
        <v>10289.3</v>
      </c>
      <c r="T510" s="37">
        <f t="shared" si="94"/>
        <v>76</v>
      </c>
      <c r="U510" s="37">
        <f t="shared" si="95"/>
        <v>-6514</v>
      </c>
      <c r="V510" s="37">
        <f t="shared" si="96"/>
        <v>67</v>
      </c>
      <c r="W510" s="37">
        <f t="shared" si="97"/>
        <v>20.399999999999636</v>
      </c>
      <c r="X510" s="37">
        <f t="shared" si="98"/>
      </c>
      <c r="Y510" s="37">
        <f t="shared" si="99"/>
      </c>
      <c r="Z510" s="37">
        <f t="shared" si="99"/>
      </c>
    </row>
    <row r="511" spans="1:26" ht="16.5" customHeight="1">
      <c r="A511" s="58" t="s">
        <v>19</v>
      </c>
      <c r="B511" s="58">
        <v>1981</v>
      </c>
      <c r="C511" s="21" t="str">
        <f t="shared" si="89"/>
        <v>February-1981</v>
      </c>
      <c r="D511" s="23">
        <v>88</v>
      </c>
      <c r="E511" s="23">
        <v>135.4539249146758</v>
      </c>
      <c r="F511" s="24">
        <v>3.35</v>
      </c>
      <c r="G511" s="1">
        <f t="shared" si="88"/>
        <v>8.613053989839765</v>
      </c>
      <c r="H511" s="25">
        <f t="shared" si="90"/>
        <v>0</v>
      </c>
      <c r="I511" s="25">
        <f t="shared" si="91"/>
        <v>-0.011419369936076396</v>
      </c>
      <c r="J511" s="26" t="b">
        <f t="shared" si="92"/>
        <v>0</v>
      </c>
      <c r="K511" s="26" t="b">
        <f t="shared" si="93"/>
        <v>0</v>
      </c>
      <c r="L511" s="23">
        <v>7.4</v>
      </c>
      <c r="M511" s="37">
        <v>74759</v>
      </c>
      <c r="N511" s="37">
        <v>2138118</v>
      </c>
      <c r="O511" s="37">
        <v>6801</v>
      </c>
      <c r="P511" s="37">
        <v>10320.2</v>
      </c>
      <c r="T511" s="37">
        <f t="shared" si="94"/>
        <v>103</v>
      </c>
      <c r="U511" s="37">
        <f t="shared" si="95"/>
        <v>-20078</v>
      </c>
      <c r="V511" s="37">
        <f t="shared" si="96"/>
        <v>70</v>
      </c>
      <c r="W511" s="37">
        <f t="shared" si="97"/>
        <v>26.30000000000109</v>
      </c>
      <c r="X511" s="37">
        <f t="shared" si="98"/>
      </c>
      <c r="Y511" s="37">
        <f t="shared" si="99"/>
      </c>
      <c r="Z511" s="37">
        <f t="shared" si="99"/>
      </c>
    </row>
    <row r="512" spans="1:26" ht="16.5" customHeight="1">
      <c r="A512" s="58" t="s">
        <v>18</v>
      </c>
      <c r="B512" s="58">
        <v>1981</v>
      </c>
      <c r="C512" s="21" t="str">
        <f t="shared" si="89"/>
        <v>March-1981</v>
      </c>
      <c r="D512" s="23">
        <v>88.6</v>
      </c>
      <c r="E512" s="23">
        <v>136.454011299435</v>
      </c>
      <c r="F512" s="24">
        <v>3.35</v>
      </c>
      <c r="G512" s="1">
        <f t="shared" si="88"/>
        <v>8.549927974382936</v>
      </c>
      <c r="H512" s="25">
        <f t="shared" si="90"/>
        <v>0</v>
      </c>
      <c r="I512" s="25">
        <f t="shared" si="91"/>
        <v>-0.007329109457724803</v>
      </c>
      <c r="J512" s="26" t="b">
        <f t="shared" si="92"/>
        <v>0</v>
      </c>
      <c r="K512" s="26" t="b">
        <f t="shared" si="93"/>
        <v>0</v>
      </c>
      <c r="L512" s="23">
        <v>7.4</v>
      </c>
      <c r="M512" s="37">
        <v>74918</v>
      </c>
      <c r="N512" s="37">
        <v>2149099</v>
      </c>
      <c r="O512" s="37">
        <v>6811</v>
      </c>
      <c r="P512" s="37">
        <v>10330.8</v>
      </c>
      <c r="T512" s="37">
        <f t="shared" si="94"/>
        <v>220</v>
      </c>
      <c r="U512" s="37">
        <f t="shared" si="95"/>
        <v>-3848</v>
      </c>
      <c r="V512" s="37">
        <f t="shared" si="96"/>
        <v>68</v>
      </c>
      <c r="W512" s="37">
        <f t="shared" si="97"/>
        <v>31.299999999999272</v>
      </c>
      <c r="X512" s="37">
        <f t="shared" si="98"/>
      </c>
      <c r="Y512" s="37">
        <f t="shared" si="99"/>
      </c>
      <c r="Z512" s="37">
        <f t="shared" si="99"/>
      </c>
    </row>
    <row r="513" spans="1:26" ht="16.5" customHeight="1">
      <c r="A513" s="58" t="s">
        <v>17</v>
      </c>
      <c r="B513" s="58">
        <v>1981</v>
      </c>
      <c r="C513" s="21" t="str">
        <f t="shared" si="89"/>
        <v>April-1981</v>
      </c>
      <c r="D513" s="23">
        <v>89.1</v>
      </c>
      <c r="E513" s="23">
        <v>137.1</v>
      </c>
      <c r="F513" s="24">
        <v>3.35</v>
      </c>
      <c r="G513" s="1">
        <f t="shared" si="88"/>
        <v>8.509642366344305</v>
      </c>
      <c r="H513" s="25">
        <f t="shared" si="90"/>
        <v>0</v>
      </c>
      <c r="I513" s="25">
        <f t="shared" si="91"/>
        <v>-0.004711806714551625</v>
      </c>
      <c r="J513" s="26" t="b">
        <f t="shared" si="92"/>
        <v>0</v>
      </c>
      <c r="K513" s="26" t="b">
        <f t="shared" si="93"/>
        <v>0</v>
      </c>
      <c r="L513" s="23">
        <v>7.2</v>
      </c>
      <c r="M513" s="37">
        <v>75023</v>
      </c>
      <c r="N513" s="37">
        <v>2152559</v>
      </c>
      <c r="O513" s="37">
        <v>6833</v>
      </c>
      <c r="P513" s="37">
        <v>10367.3</v>
      </c>
      <c r="T513" s="37">
        <f t="shared" si="94"/>
        <v>756</v>
      </c>
      <c r="U513" s="37">
        <f t="shared" si="95"/>
        <v>21410</v>
      </c>
      <c r="V513" s="37">
        <f t="shared" si="96"/>
        <v>125</v>
      </c>
      <c r="W513" s="37">
        <f t="shared" si="97"/>
        <v>131.6999999999989</v>
      </c>
      <c r="X513" s="37">
        <f t="shared" si="98"/>
      </c>
      <c r="Y513" s="37">
        <f t="shared" si="99"/>
      </c>
      <c r="Z513" s="37">
        <f t="shared" si="99"/>
      </c>
    </row>
    <row r="514" spans="1:26" ht="16.5" customHeight="1">
      <c r="A514" s="58" t="s">
        <v>16</v>
      </c>
      <c r="B514" s="58">
        <v>1981</v>
      </c>
      <c r="C514" s="21" t="str">
        <f t="shared" si="89"/>
        <v>May-1981</v>
      </c>
      <c r="D514" s="23">
        <v>89.7</v>
      </c>
      <c r="E514" s="23">
        <v>137.7464365256125</v>
      </c>
      <c r="F514" s="24">
        <v>3.35</v>
      </c>
      <c r="G514" s="1">
        <f t="shared" si="88"/>
        <v>8.469707078112862</v>
      </c>
      <c r="H514" s="25">
        <f t="shared" si="90"/>
        <v>0</v>
      </c>
      <c r="I514" s="25">
        <f t="shared" si="91"/>
        <v>-0.004692945544854887</v>
      </c>
      <c r="J514" s="26" t="b">
        <f t="shared" si="92"/>
        <v>0</v>
      </c>
      <c r="K514" s="26" t="b">
        <f t="shared" si="93"/>
        <v>0</v>
      </c>
      <c r="L514" s="23">
        <v>7.5</v>
      </c>
      <c r="M514" s="37">
        <v>75095</v>
      </c>
      <c r="N514" s="37">
        <v>2152629</v>
      </c>
      <c r="O514" s="37">
        <v>6842</v>
      </c>
      <c r="P514" s="37">
        <v>10381.2</v>
      </c>
      <c r="T514" s="37">
        <f t="shared" si="94"/>
        <v>1130</v>
      </c>
      <c r="U514" s="37">
        <f t="shared" si="95"/>
        <v>39679</v>
      </c>
      <c r="V514" s="37">
        <f t="shared" si="96"/>
        <v>142</v>
      </c>
      <c r="W514" s="37">
        <f t="shared" si="97"/>
        <v>162.3000000000011</v>
      </c>
      <c r="X514" s="37">
        <f t="shared" si="98"/>
      </c>
      <c r="Y514" s="37">
        <f t="shared" si="99"/>
      </c>
      <c r="Z514" s="37">
        <f t="shared" si="99"/>
      </c>
    </row>
    <row r="515" spans="1:26" ht="16.5" customHeight="1">
      <c r="A515" s="58" t="s">
        <v>27</v>
      </c>
      <c r="B515" s="58">
        <v>1981</v>
      </c>
      <c r="C515" s="21" t="str">
        <f t="shared" si="89"/>
        <v>June-1981</v>
      </c>
      <c r="D515" s="23">
        <v>90.5</v>
      </c>
      <c r="E515" s="23">
        <v>138.5469094922737</v>
      </c>
      <c r="F515" s="24">
        <v>3.35</v>
      </c>
      <c r="G515" s="1">
        <f aca="true" t="shared" si="100" ref="G515:G578">F515/(E515/$E$922)</f>
        <v>8.420772233038267</v>
      </c>
      <c r="H515" s="25">
        <f t="shared" si="90"/>
        <v>0</v>
      </c>
      <c r="I515" s="25">
        <f t="shared" si="91"/>
        <v>-0.005777631342298695</v>
      </c>
      <c r="J515" s="26" t="b">
        <f t="shared" si="92"/>
        <v>0</v>
      </c>
      <c r="K515" s="26" t="b">
        <f t="shared" si="93"/>
        <v>0</v>
      </c>
      <c r="L515" s="23">
        <v>7.5</v>
      </c>
      <c r="M515" s="37">
        <v>75331</v>
      </c>
      <c r="N515" s="37">
        <v>2152163</v>
      </c>
      <c r="O515" s="37">
        <v>6852</v>
      </c>
      <c r="P515" s="37">
        <v>10392.5</v>
      </c>
      <c r="T515" s="37">
        <f t="shared" si="94"/>
        <v>1673</v>
      </c>
      <c r="U515" s="37">
        <f t="shared" si="95"/>
        <v>55838</v>
      </c>
      <c r="V515" s="37">
        <f t="shared" si="96"/>
        <v>159</v>
      </c>
      <c r="W515" s="37">
        <f t="shared" si="97"/>
        <v>187.5</v>
      </c>
      <c r="X515" s="37">
        <f t="shared" si="98"/>
      </c>
      <c r="Y515" s="37">
        <f t="shared" si="99"/>
      </c>
      <c r="Z515" s="37">
        <f t="shared" si="99"/>
      </c>
    </row>
    <row r="516" spans="1:26" ht="16.5" customHeight="1">
      <c r="A516" s="58" t="s">
        <v>26</v>
      </c>
      <c r="B516" s="58">
        <v>1981</v>
      </c>
      <c r="C516" s="21" t="str">
        <f aca="true" t="shared" si="101" ref="C516:C579">CONCATENATE(A516,"-",B516)</f>
        <v>July-1981</v>
      </c>
      <c r="D516" s="23">
        <v>91.5</v>
      </c>
      <c r="E516" s="23">
        <v>139.5474890829694</v>
      </c>
      <c r="F516" s="24">
        <v>3.35</v>
      </c>
      <c r="G516" s="1">
        <f t="shared" si="100"/>
        <v>8.36039384221487</v>
      </c>
      <c r="H516" s="25">
        <f aca="true" t="shared" si="102" ref="H516:H579">F516/F515-1</f>
        <v>0</v>
      </c>
      <c r="I516" s="25">
        <f aca="true" t="shared" si="103" ref="I516:I579">G516/G515-1</f>
        <v>-0.007170172657859908</v>
      </c>
      <c r="J516" s="26" t="b">
        <f aca="true" t="shared" si="104" ref="J516:J579">IF(H516&gt;0,TRUE,FALSE)</f>
        <v>0</v>
      </c>
      <c r="K516" s="26" t="b">
        <f t="shared" si="93"/>
        <v>0</v>
      </c>
      <c r="L516" s="27">
        <v>7.2</v>
      </c>
      <c r="M516" s="37">
        <v>75427</v>
      </c>
      <c r="N516" s="37">
        <v>2155226</v>
      </c>
      <c r="O516" s="37">
        <v>6857</v>
      </c>
      <c r="P516" s="37">
        <v>10400.4</v>
      </c>
      <c r="T516" s="37">
        <f t="shared" si="94"/>
        <v>2008</v>
      </c>
      <c r="U516" s="37">
        <f t="shared" si="95"/>
        <v>71766</v>
      </c>
      <c r="V516" s="37">
        <f t="shared" si="96"/>
        <v>164</v>
      </c>
      <c r="W516" s="37">
        <f t="shared" si="97"/>
        <v>206.29999999999927</v>
      </c>
      <c r="X516" s="37">
        <f t="shared" si="98"/>
      </c>
      <c r="Y516" s="37">
        <f t="shared" si="99"/>
      </c>
      <c r="Z516" s="37">
        <f t="shared" si="99"/>
      </c>
    </row>
    <row r="517" spans="1:26" ht="16.5" customHeight="1">
      <c r="A517" s="58" t="s">
        <v>25</v>
      </c>
      <c r="B517" s="58">
        <v>1981</v>
      </c>
      <c r="C517" s="21" t="str">
        <f t="shared" si="101"/>
        <v>August-1981</v>
      </c>
      <c r="D517" s="23">
        <v>92.2</v>
      </c>
      <c r="E517" s="23">
        <v>140.5475622968581</v>
      </c>
      <c r="F517" s="24">
        <v>3.35</v>
      </c>
      <c r="G517" s="1">
        <f t="shared" si="100"/>
        <v>8.300905041395263</v>
      </c>
      <c r="H517" s="25">
        <f t="shared" si="102"/>
        <v>0</v>
      </c>
      <c r="I517" s="25">
        <f t="shared" si="103"/>
        <v>-0.007115550049714869</v>
      </c>
      <c r="J517" s="26" t="b">
        <f t="shared" si="104"/>
        <v>0</v>
      </c>
      <c r="K517" s="26" t="b">
        <f t="shared" si="93"/>
        <v>0</v>
      </c>
      <c r="L517" s="27">
        <v>7.4</v>
      </c>
      <c r="M517" s="37">
        <v>75456</v>
      </c>
      <c r="N517" s="37">
        <v>2155050</v>
      </c>
      <c r="O517" s="37">
        <v>6867</v>
      </c>
      <c r="P517" s="37">
        <v>10408.4</v>
      </c>
      <c r="T517" s="37">
        <f t="shared" si="94"/>
        <v>1769</v>
      </c>
      <c r="U517" s="37">
        <f t="shared" si="95"/>
        <v>52104</v>
      </c>
      <c r="V517" s="37">
        <f t="shared" si="96"/>
        <v>163</v>
      </c>
      <c r="W517" s="37">
        <f t="shared" si="97"/>
        <v>194.79999999999927</v>
      </c>
      <c r="X517" s="37">
        <f t="shared" si="98"/>
      </c>
      <c r="Y517" s="37">
        <f t="shared" si="99"/>
      </c>
      <c r="Z517" s="37">
        <f t="shared" si="99"/>
      </c>
    </row>
    <row r="518" spans="1:26" ht="16.5" customHeight="1">
      <c r="A518" s="58" t="s">
        <v>24</v>
      </c>
      <c r="B518" s="58">
        <v>1981</v>
      </c>
      <c r="C518" s="21" t="str">
        <f t="shared" si="101"/>
        <v>September-1981</v>
      </c>
      <c r="D518" s="23">
        <v>93.1</v>
      </c>
      <c r="E518" s="23">
        <v>141.6478540772532</v>
      </c>
      <c r="F518" s="24">
        <v>3.35</v>
      </c>
      <c r="G518" s="1">
        <f t="shared" si="100"/>
        <v>8.236425295857387</v>
      </c>
      <c r="H518" s="25">
        <f t="shared" si="102"/>
        <v>0</v>
      </c>
      <c r="I518" s="25">
        <f t="shared" si="103"/>
        <v>-0.007767797031326795</v>
      </c>
      <c r="J518" s="26" t="b">
        <f t="shared" si="104"/>
        <v>0</v>
      </c>
      <c r="K518" s="26" t="b">
        <f t="shared" si="93"/>
        <v>0</v>
      </c>
      <c r="L518" s="27">
        <v>7.6</v>
      </c>
      <c r="M518" s="37">
        <v>75448</v>
      </c>
      <c r="N518" s="37">
        <v>2143435</v>
      </c>
      <c r="O518" s="37">
        <v>6870</v>
      </c>
      <c r="P518" s="37">
        <v>10401.8</v>
      </c>
      <c r="T518" s="37">
        <f t="shared" si="94"/>
        <v>1568</v>
      </c>
      <c r="U518" s="37">
        <f t="shared" si="95"/>
        <v>34662</v>
      </c>
      <c r="V518" s="37">
        <f t="shared" si="96"/>
        <v>153</v>
      </c>
      <c r="W518" s="37">
        <f t="shared" si="97"/>
        <v>175.6999999999989</v>
      </c>
      <c r="X518" s="37">
        <f t="shared" si="98"/>
      </c>
      <c r="Y518" s="37">
        <f t="shared" si="99"/>
      </c>
      <c r="Z518" s="37">
        <f t="shared" si="99"/>
      </c>
    </row>
    <row r="519" spans="1:26" ht="16.5" customHeight="1">
      <c r="A519" s="58" t="s">
        <v>23</v>
      </c>
      <c r="B519" s="58">
        <v>1981</v>
      </c>
      <c r="C519" s="21" t="str">
        <f t="shared" si="101"/>
        <v>October-1981</v>
      </c>
      <c r="D519" s="23">
        <v>93.4</v>
      </c>
      <c r="E519" s="23">
        <v>142.4</v>
      </c>
      <c r="F519" s="24">
        <v>3.35</v>
      </c>
      <c r="G519" s="1">
        <f t="shared" si="100"/>
        <v>8.192921126585704</v>
      </c>
      <c r="H519" s="25">
        <f t="shared" si="102"/>
        <v>0</v>
      </c>
      <c r="I519" s="25">
        <f t="shared" si="103"/>
        <v>-0.005281923614794959</v>
      </c>
      <c r="J519" s="26" t="b">
        <f t="shared" si="104"/>
        <v>0</v>
      </c>
      <c r="K519" s="26" t="b">
        <f t="shared" si="93"/>
        <v>0</v>
      </c>
      <c r="L519" s="27">
        <v>7.9</v>
      </c>
      <c r="M519" s="37">
        <v>75311</v>
      </c>
      <c r="N519" s="37">
        <v>2143697</v>
      </c>
      <c r="O519" s="37">
        <v>6867</v>
      </c>
      <c r="P519" s="37">
        <v>10388.4</v>
      </c>
      <c r="T519" s="37">
        <f t="shared" si="94"/>
        <v>1206</v>
      </c>
      <c r="U519" s="37">
        <f t="shared" si="95"/>
        <v>23108</v>
      </c>
      <c r="V519" s="37">
        <f t="shared" si="96"/>
        <v>137</v>
      </c>
      <c r="W519" s="37">
        <f t="shared" si="97"/>
        <v>154.5</v>
      </c>
      <c r="X519" s="37">
        <f t="shared" si="98"/>
      </c>
      <c r="Y519" s="37">
        <f t="shared" si="99"/>
      </c>
      <c r="Z519" s="37">
        <f t="shared" si="99"/>
      </c>
    </row>
    <row r="520" spans="1:26" ht="16.5" customHeight="1">
      <c r="A520" s="58" t="s">
        <v>22</v>
      </c>
      <c r="B520" s="58">
        <v>1981</v>
      </c>
      <c r="C520" s="21" t="str">
        <f t="shared" si="101"/>
        <v>November-1981</v>
      </c>
      <c r="D520" s="23">
        <v>93.8</v>
      </c>
      <c r="E520" s="23">
        <v>143.0525080042689</v>
      </c>
      <c r="F520" s="24">
        <v>3.35</v>
      </c>
      <c r="G520" s="1">
        <f t="shared" si="100"/>
        <v>8.155550606571602</v>
      </c>
      <c r="H520" s="25">
        <f t="shared" si="102"/>
        <v>0</v>
      </c>
      <c r="I520" s="25">
        <f t="shared" si="103"/>
        <v>-0.0045613181717124585</v>
      </c>
      <c r="J520" s="26" t="b">
        <f t="shared" si="104"/>
        <v>0</v>
      </c>
      <c r="K520" s="26" t="b">
        <f t="shared" si="93"/>
        <v>0</v>
      </c>
      <c r="L520" s="27">
        <v>8.3</v>
      </c>
      <c r="M520" s="37">
        <v>75093</v>
      </c>
      <c r="N520" s="37">
        <v>2134958</v>
      </c>
      <c r="O520" s="37">
        <v>6852</v>
      </c>
      <c r="P520" s="37">
        <v>10351.8</v>
      </c>
      <c r="T520" s="37">
        <f t="shared" si="94"/>
        <v>736</v>
      </c>
      <c r="U520" s="37">
        <f t="shared" si="95"/>
        <v>896</v>
      </c>
      <c r="V520" s="37">
        <f t="shared" si="96"/>
        <v>107</v>
      </c>
      <c r="W520" s="37">
        <f t="shared" si="97"/>
        <v>98.79999999999927</v>
      </c>
      <c r="X520" s="37">
        <f t="shared" si="98"/>
      </c>
      <c r="Y520" s="37">
        <f t="shared" si="99"/>
      </c>
      <c r="Z520" s="37">
        <f t="shared" si="99"/>
      </c>
    </row>
    <row r="521" spans="1:26" ht="16.5" customHeight="1">
      <c r="A521" s="58" t="s">
        <v>21</v>
      </c>
      <c r="B521" s="58">
        <v>1981</v>
      </c>
      <c r="C521" s="21" t="str">
        <f t="shared" si="101"/>
        <v>December-1981</v>
      </c>
      <c r="D521" s="23">
        <v>94.1</v>
      </c>
      <c r="E521" s="23">
        <v>143.5525531914894</v>
      </c>
      <c r="F521" s="24">
        <v>3.35</v>
      </c>
      <c r="G521" s="1">
        <f t="shared" si="100"/>
        <v>8.127141889768708</v>
      </c>
      <c r="H521" s="25">
        <f t="shared" si="102"/>
        <v>0</v>
      </c>
      <c r="I521" s="25">
        <f t="shared" si="103"/>
        <v>-0.0034833597599164268</v>
      </c>
      <c r="J521" s="26" t="b">
        <f t="shared" si="104"/>
        <v>0</v>
      </c>
      <c r="K521" s="26" t="b">
        <f t="shared" si="93"/>
        <v>0</v>
      </c>
      <c r="L521" s="27">
        <v>8.5</v>
      </c>
      <c r="M521" s="37">
        <v>74820</v>
      </c>
      <c r="N521" s="37">
        <v>2112148</v>
      </c>
      <c r="O521" s="37">
        <v>6843</v>
      </c>
      <c r="P521" s="37">
        <v>10326.8</v>
      </c>
      <c r="T521" s="37">
        <f t="shared" si="94"/>
        <v>250</v>
      </c>
      <c r="U521" s="37">
        <f t="shared" si="95"/>
        <v>-27420</v>
      </c>
      <c r="V521" s="37">
        <f t="shared" si="96"/>
        <v>78</v>
      </c>
      <c r="W521" s="37">
        <f t="shared" si="97"/>
        <v>54.79999999999927</v>
      </c>
      <c r="X521" s="37">
        <f t="shared" si="98"/>
      </c>
      <c r="Y521" s="37">
        <f t="shared" si="99"/>
      </c>
      <c r="Z521" s="37">
        <f t="shared" si="99"/>
      </c>
    </row>
    <row r="522" spans="1:26" ht="16.5" customHeight="1">
      <c r="A522" s="58" t="s">
        <v>20</v>
      </c>
      <c r="B522" s="58">
        <v>1982</v>
      </c>
      <c r="C522" s="21" t="str">
        <f t="shared" si="101"/>
        <v>January-1982</v>
      </c>
      <c r="D522" s="23">
        <v>94.4</v>
      </c>
      <c r="E522" s="23">
        <v>144.3529162248144</v>
      </c>
      <c r="F522" s="24">
        <v>3.35</v>
      </c>
      <c r="G522" s="1">
        <f t="shared" si="100"/>
        <v>8.082081047873228</v>
      </c>
      <c r="H522" s="25">
        <f t="shared" si="102"/>
        <v>0</v>
      </c>
      <c r="I522" s="25">
        <f t="shared" si="103"/>
        <v>-0.005544488149297311</v>
      </c>
      <c r="J522" s="26" t="b">
        <f t="shared" si="104"/>
        <v>0</v>
      </c>
      <c r="K522" s="26" t="b">
        <f t="shared" si="93"/>
        <v>1</v>
      </c>
      <c r="L522" s="27">
        <v>8.6</v>
      </c>
      <c r="M522" s="37">
        <v>74526</v>
      </c>
      <c r="N522" s="37">
        <v>2053434</v>
      </c>
      <c r="O522" s="37">
        <v>6839</v>
      </c>
      <c r="P522" s="37">
        <v>10324.7</v>
      </c>
      <c r="T522" s="37">
        <f t="shared" si="94"/>
        <v>-151</v>
      </c>
      <c r="U522" s="37">
        <f t="shared" si="95"/>
        <v>-95877</v>
      </c>
      <c r="V522" s="37">
        <f t="shared" si="96"/>
        <v>59</v>
      </c>
      <c r="W522" s="37">
        <f t="shared" si="97"/>
        <v>35.400000000001455</v>
      </c>
      <c r="X522" s="37">
        <f t="shared" si="98"/>
      </c>
      <c r="Y522" s="37">
        <f t="shared" si="99"/>
      </c>
      <c r="Z522" s="37">
        <f t="shared" si="99"/>
      </c>
    </row>
    <row r="523" spans="1:26" ht="16.5" customHeight="1">
      <c r="A523" s="58" t="s">
        <v>19</v>
      </c>
      <c r="B523" s="58">
        <v>1982</v>
      </c>
      <c r="C523" s="21" t="str">
        <f t="shared" si="101"/>
        <v>February-1982</v>
      </c>
      <c r="D523" s="23">
        <v>94.7</v>
      </c>
      <c r="E523" s="23">
        <v>144.8529598308668</v>
      </c>
      <c r="F523" s="24">
        <v>3.35</v>
      </c>
      <c r="G523" s="1">
        <f t="shared" si="100"/>
        <v>8.054181079820761</v>
      </c>
      <c r="H523" s="25">
        <f t="shared" si="102"/>
        <v>0</v>
      </c>
      <c r="I523" s="25">
        <f t="shared" si="103"/>
        <v>-0.0034520772418891177</v>
      </c>
      <c r="J523" s="26" t="b">
        <f t="shared" si="104"/>
        <v>0</v>
      </c>
      <c r="K523" s="26" t="b">
        <f t="shared" si="93"/>
        <v>0</v>
      </c>
      <c r="L523" s="27">
        <v>8.9</v>
      </c>
      <c r="M523" s="37">
        <v>74551</v>
      </c>
      <c r="N523" s="37">
        <v>2116004</v>
      </c>
      <c r="O523" s="37">
        <v>6852</v>
      </c>
      <c r="P523" s="37">
        <v>10345.6</v>
      </c>
      <c r="T523" s="37">
        <f t="shared" si="94"/>
        <v>-208</v>
      </c>
      <c r="U523" s="37">
        <f t="shared" si="95"/>
        <v>-22114</v>
      </c>
      <c r="V523" s="37">
        <f t="shared" si="96"/>
        <v>51</v>
      </c>
      <c r="W523" s="37">
        <f t="shared" si="97"/>
        <v>25.399999999999636</v>
      </c>
      <c r="X523" s="37">
        <f t="shared" si="98"/>
      </c>
      <c r="Y523" s="37">
        <f t="shared" si="99"/>
      </c>
      <c r="Z523" s="37">
        <f t="shared" si="99"/>
      </c>
    </row>
    <row r="524" spans="1:26" ht="16.5" customHeight="1">
      <c r="A524" s="58" t="s">
        <v>18</v>
      </c>
      <c r="B524" s="58">
        <v>1982</v>
      </c>
      <c r="C524" s="21" t="str">
        <f t="shared" si="101"/>
        <v>March-1982</v>
      </c>
      <c r="D524" s="23">
        <v>94.7</v>
      </c>
      <c r="E524" s="23">
        <v>145.2066666666667</v>
      </c>
      <c r="F524" s="24">
        <v>3.35</v>
      </c>
      <c r="G524" s="1">
        <f t="shared" si="100"/>
        <v>8.034562015695817</v>
      </c>
      <c r="H524" s="25">
        <f t="shared" si="102"/>
        <v>0</v>
      </c>
      <c r="I524" s="25">
        <f t="shared" si="103"/>
        <v>-0.0024358856512548543</v>
      </c>
      <c r="J524" s="26" t="b">
        <f t="shared" si="104"/>
        <v>0</v>
      </c>
      <c r="K524" s="26" t="b">
        <f t="shared" si="93"/>
        <v>0</v>
      </c>
      <c r="L524" s="27">
        <v>9</v>
      </c>
      <c r="M524" s="37">
        <v>74408</v>
      </c>
      <c r="N524" s="37">
        <v>2099235</v>
      </c>
      <c r="O524" s="37">
        <v>6856</v>
      </c>
      <c r="P524" s="37">
        <v>10351.5</v>
      </c>
      <c r="T524" s="37">
        <f t="shared" si="94"/>
        <v>-510</v>
      </c>
      <c r="U524" s="37">
        <f t="shared" si="95"/>
        <v>-49864</v>
      </c>
      <c r="V524" s="37">
        <f t="shared" si="96"/>
        <v>45</v>
      </c>
      <c r="W524" s="37">
        <f t="shared" si="97"/>
        <v>20.700000000000728</v>
      </c>
      <c r="X524" s="37">
        <f t="shared" si="98"/>
      </c>
      <c r="Y524" s="37">
        <f t="shared" si="99"/>
      </c>
      <c r="Z524" s="37">
        <f t="shared" si="99"/>
      </c>
    </row>
    <row r="525" spans="1:26" ht="16.5" customHeight="1">
      <c r="A525" s="58" t="s">
        <v>17</v>
      </c>
      <c r="B525" s="58">
        <v>1982</v>
      </c>
      <c r="C525" s="21" t="str">
        <f t="shared" si="101"/>
        <v>April-1982</v>
      </c>
      <c r="D525" s="23">
        <v>95</v>
      </c>
      <c r="E525" s="23">
        <v>145.2528977871443</v>
      </c>
      <c r="F525" s="24">
        <v>3.35</v>
      </c>
      <c r="G525" s="1">
        <f t="shared" si="100"/>
        <v>8.032004773739263</v>
      </c>
      <c r="H525" s="25">
        <f t="shared" si="102"/>
        <v>0</v>
      </c>
      <c r="I525" s="25">
        <f t="shared" si="103"/>
        <v>-0.0003182801939368707</v>
      </c>
      <c r="J525" s="26" t="b">
        <f t="shared" si="104"/>
        <v>0</v>
      </c>
      <c r="K525" s="26" t="b">
        <f t="shared" si="93"/>
        <v>0</v>
      </c>
      <c r="L525" s="27">
        <v>9.3</v>
      </c>
      <c r="M525" s="37">
        <v>74142</v>
      </c>
      <c r="N525" s="37">
        <v>2083720</v>
      </c>
      <c r="O525" s="37">
        <v>6859</v>
      </c>
      <c r="P525" s="37">
        <v>10358.6</v>
      </c>
      <c r="T525" s="37">
        <f t="shared" si="94"/>
        <v>-881</v>
      </c>
      <c r="U525" s="37">
        <f t="shared" si="95"/>
        <v>-68839</v>
      </c>
      <c r="V525" s="37">
        <f t="shared" si="96"/>
        <v>26</v>
      </c>
      <c r="W525" s="37">
        <f t="shared" si="97"/>
        <v>-8.699999999998909</v>
      </c>
      <c r="X525" s="37">
        <f t="shared" si="98"/>
      </c>
      <c r="Y525" s="37">
        <f t="shared" si="99"/>
      </c>
      <c r="Z525" s="37">
        <f t="shared" si="99"/>
      </c>
    </row>
    <row r="526" spans="1:26" ht="16.5" customHeight="1">
      <c r="A526" s="58" t="s">
        <v>16</v>
      </c>
      <c r="B526" s="58">
        <v>1982</v>
      </c>
      <c r="C526" s="21" t="str">
        <f t="shared" si="101"/>
        <v>May-1982</v>
      </c>
      <c r="D526" s="23">
        <v>95.9</v>
      </c>
      <c r="E526" s="23">
        <v>146.2525052192067</v>
      </c>
      <c r="F526" s="24">
        <v>3.35</v>
      </c>
      <c r="G526" s="1">
        <f t="shared" si="100"/>
        <v>7.977107583061013</v>
      </c>
      <c r="H526" s="25">
        <f t="shared" si="102"/>
        <v>0</v>
      </c>
      <c r="I526" s="25">
        <f t="shared" si="103"/>
        <v>-0.00683480553419713</v>
      </c>
      <c r="J526" s="26" t="b">
        <f t="shared" si="104"/>
        <v>0</v>
      </c>
      <c r="K526" s="26" t="b">
        <f t="shared" si="93"/>
        <v>0</v>
      </c>
      <c r="L526" s="27">
        <v>9.4</v>
      </c>
      <c r="M526" s="37">
        <v>74104</v>
      </c>
      <c r="N526" s="37">
        <v>2082815</v>
      </c>
      <c r="O526" s="37">
        <v>6877</v>
      </c>
      <c r="P526" s="37">
        <v>10387.5</v>
      </c>
      <c r="T526" s="37">
        <f t="shared" si="94"/>
        <v>-991</v>
      </c>
      <c r="U526" s="37">
        <f t="shared" si="95"/>
        <v>-69814</v>
      </c>
      <c r="V526" s="37">
        <f t="shared" si="96"/>
        <v>35</v>
      </c>
      <c r="W526" s="37">
        <f t="shared" si="97"/>
        <v>6.299999999999272</v>
      </c>
      <c r="X526" s="37">
        <f t="shared" si="98"/>
      </c>
      <c r="Y526" s="37">
        <f t="shared" si="99"/>
      </c>
      <c r="Z526" s="37">
        <f t="shared" si="99"/>
      </c>
    </row>
    <row r="527" spans="1:26" ht="16.5" customHeight="1">
      <c r="A527" s="58" t="s">
        <v>27</v>
      </c>
      <c r="B527" s="58">
        <v>1982</v>
      </c>
      <c r="C527" s="21" t="str">
        <f t="shared" si="101"/>
        <v>June-1982</v>
      </c>
      <c r="D527" s="23">
        <v>97</v>
      </c>
      <c r="E527" s="23">
        <v>147.5</v>
      </c>
      <c r="F527" s="24">
        <v>3.35</v>
      </c>
      <c r="G527" s="1">
        <f t="shared" si="100"/>
        <v>7.909640463903758</v>
      </c>
      <c r="H527" s="25">
        <f t="shared" si="102"/>
        <v>0</v>
      </c>
      <c r="I527" s="25">
        <f t="shared" si="103"/>
        <v>-0.008457591734191805</v>
      </c>
      <c r="J527" s="26" t="b">
        <f t="shared" si="104"/>
        <v>0</v>
      </c>
      <c r="K527" s="26" t="b">
        <f t="shared" si="93"/>
        <v>0</v>
      </c>
      <c r="L527" s="27">
        <v>9.6</v>
      </c>
      <c r="M527" s="37">
        <v>73848</v>
      </c>
      <c r="N527" s="37">
        <v>2074045</v>
      </c>
      <c r="O527" s="37">
        <v>6882</v>
      </c>
      <c r="P527" s="37">
        <v>10393.2</v>
      </c>
      <c r="T527" s="37">
        <f t="shared" si="94"/>
        <v>-1483</v>
      </c>
      <c r="U527" s="37">
        <f t="shared" si="95"/>
        <v>-78118</v>
      </c>
      <c r="V527" s="37">
        <f t="shared" si="96"/>
        <v>30</v>
      </c>
      <c r="W527" s="37">
        <f t="shared" si="97"/>
        <v>0.7000000000007276</v>
      </c>
      <c r="X527" s="37">
        <f t="shared" si="98"/>
      </c>
      <c r="Y527" s="37">
        <f t="shared" si="99"/>
      </c>
      <c r="Z527" s="37">
        <f t="shared" si="99"/>
      </c>
    </row>
    <row r="528" spans="1:26" ht="16.5" customHeight="1">
      <c r="A528" s="58" t="s">
        <v>26</v>
      </c>
      <c r="B528" s="58">
        <v>1982</v>
      </c>
      <c r="C528" s="21" t="str">
        <f t="shared" si="101"/>
        <v>July-1982</v>
      </c>
      <c r="D528" s="23">
        <v>97.5</v>
      </c>
      <c r="E528" s="23">
        <v>148.5</v>
      </c>
      <c r="F528" s="24">
        <v>3.35</v>
      </c>
      <c r="G528" s="1">
        <f t="shared" si="100"/>
        <v>7.856376891756257</v>
      </c>
      <c r="H528" s="25">
        <f t="shared" si="102"/>
        <v>0</v>
      </c>
      <c r="I528" s="25">
        <f t="shared" si="103"/>
        <v>-0.006734006734006814</v>
      </c>
      <c r="J528" s="26" t="b">
        <f t="shared" si="104"/>
        <v>0</v>
      </c>
      <c r="K528" s="26" t="b">
        <f aca="true" t="shared" si="105" ref="K528:K591">J516</f>
        <v>0</v>
      </c>
      <c r="L528" s="27">
        <v>9.8</v>
      </c>
      <c r="M528" s="37">
        <v>73632</v>
      </c>
      <c r="N528" s="37">
        <v>2067886</v>
      </c>
      <c r="O528" s="37">
        <v>6887</v>
      </c>
      <c r="P528" s="37">
        <v>10400.1</v>
      </c>
      <c r="T528" s="37">
        <f aca="true" t="shared" si="106" ref="T528:T591">IF(M516&gt;0,M528-M516,"")</f>
        <v>-1795</v>
      </c>
      <c r="U528" s="37">
        <f t="shared" si="95"/>
        <v>-87340</v>
      </c>
      <c r="V528" s="37">
        <f t="shared" si="96"/>
        <v>30</v>
      </c>
      <c r="W528" s="37">
        <f t="shared" si="97"/>
        <v>-0.2999999999992724</v>
      </c>
      <c r="X528" s="37">
        <f t="shared" si="98"/>
      </c>
      <c r="Y528" s="37">
        <f t="shared" si="99"/>
      </c>
      <c r="Z528" s="37">
        <f t="shared" si="99"/>
      </c>
    </row>
    <row r="529" spans="1:26" ht="16.5" customHeight="1">
      <c r="A529" s="58" t="s">
        <v>25</v>
      </c>
      <c r="B529" s="58">
        <v>1982</v>
      </c>
      <c r="C529" s="21" t="str">
        <f t="shared" si="101"/>
        <v>August-1982</v>
      </c>
      <c r="D529" s="23">
        <v>97.7</v>
      </c>
      <c r="E529" s="23">
        <v>148.8</v>
      </c>
      <c r="F529" s="24">
        <v>3.35</v>
      </c>
      <c r="G529" s="1">
        <f t="shared" si="100"/>
        <v>7.840537422216426</v>
      </c>
      <c r="H529" s="25">
        <f t="shared" si="102"/>
        <v>0</v>
      </c>
      <c r="I529" s="25">
        <f t="shared" si="103"/>
        <v>-0.0020161290322581182</v>
      </c>
      <c r="J529" s="26" t="b">
        <f t="shared" si="104"/>
        <v>0</v>
      </c>
      <c r="K529" s="26" t="b">
        <f t="shared" si="105"/>
        <v>0</v>
      </c>
      <c r="L529" s="27">
        <v>9.8</v>
      </c>
      <c r="M529" s="37">
        <v>73434</v>
      </c>
      <c r="N529" s="37">
        <v>2054691</v>
      </c>
      <c r="O529" s="37">
        <v>6888</v>
      </c>
      <c r="P529" s="37">
        <v>10401</v>
      </c>
      <c r="T529" s="37">
        <f t="shared" si="106"/>
        <v>-2022</v>
      </c>
      <c r="U529" s="37">
        <f t="shared" si="95"/>
        <v>-100359</v>
      </c>
      <c r="V529" s="37">
        <f t="shared" si="96"/>
        <v>21</v>
      </c>
      <c r="W529" s="37">
        <f t="shared" si="97"/>
        <v>-7.399999999999636</v>
      </c>
      <c r="X529" s="37">
        <f t="shared" si="98"/>
      </c>
      <c r="Y529" s="37">
        <f t="shared" si="99"/>
      </c>
      <c r="Z529" s="37">
        <f t="shared" si="99"/>
      </c>
    </row>
    <row r="530" spans="1:26" ht="16.5" customHeight="1">
      <c r="A530" s="58" t="s">
        <v>24</v>
      </c>
      <c r="B530" s="58">
        <v>1982</v>
      </c>
      <c r="C530" s="21" t="str">
        <f t="shared" si="101"/>
        <v>September-1982</v>
      </c>
      <c r="D530" s="23">
        <v>97.7</v>
      </c>
      <c r="E530" s="23">
        <v>149.1945863125638</v>
      </c>
      <c r="F530" s="24">
        <v>3.35</v>
      </c>
      <c r="G530" s="1">
        <f t="shared" si="100"/>
        <v>7.819800954316247</v>
      </c>
      <c r="H530" s="25">
        <f t="shared" si="102"/>
        <v>0</v>
      </c>
      <c r="I530" s="25">
        <f t="shared" si="103"/>
        <v>-0.0026447763442108974</v>
      </c>
      <c r="J530" s="26" t="b">
        <f t="shared" si="104"/>
        <v>0</v>
      </c>
      <c r="K530" s="26" t="b">
        <f t="shared" si="105"/>
        <v>0</v>
      </c>
      <c r="L530" s="27">
        <v>10.1</v>
      </c>
      <c r="M530" s="37">
        <v>73260</v>
      </c>
      <c r="N530" s="37">
        <v>2055914</v>
      </c>
      <c r="O530" s="37">
        <v>6885</v>
      </c>
      <c r="P530" s="37">
        <v>10386.6</v>
      </c>
      <c r="T530" s="37">
        <f t="shared" si="106"/>
        <v>-2188</v>
      </c>
      <c r="U530" s="37">
        <f t="shared" si="95"/>
        <v>-87521</v>
      </c>
      <c r="V530" s="37">
        <f t="shared" si="96"/>
        <v>15</v>
      </c>
      <c r="W530" s="37">
        <f t="shared" si="97"/>
        <v>-15.199999999998909</v>
      </c>
      <c r="X530" s="37">
        <f t="shared" si="98"/>
      </c>
      <c r="Y530" s="37">
        <f t="shared" si="99"/>
      </c>
      <c r="Z530" s="37">
        <f t="shared" si="99"/>
      </c>
    </row>
    <row r="531" spans="1:26" ht="16.5" customHeight="1">
      <c r="A531" s="58" t="s">
        <v>23</v>
      </c>
      <c r="B531" s="58">
        <v>1982</v>
      </c>
      <c r="C531" s="21" t="str">
        <f t="shared" si="101"/>
        <v>October-1982</v>
      </c>
      <c r="D531" s="23">
        <v>98.1</v>
      </c>
      <c r="E531" s="23">
        <v>150.0470468431772</v>
      </c>
      <c r="F531" s="24">
        <v>3.35</v>
      </c>
      <c r="G531" s="1">
        <f t="shared" si="100"/>
        <v>7.775374410701732</v>
      </c>
      <c r="H531" s="25">
        <f t="shared" si="102"/>
        <v>0</v>
      </c>
      <c r="I531" s="25">
        <f t="shared" si="103"/>
        <v>-0.005681288292893605</v>
      </c>
      <c r="J531" s="26" t="b">
        <f t="shared" si="104"/>
        <v>0</v>
      </c>
      <c r="K531" s="26" t="b">
        <f t="shared" si="105"/>
        <v>0</v>
      </c>
      <c r="L531" s="27">
        <v>10.4</v>
      </c>
      <c r="M531" s="37">
        <v>72950</v>
      </c>
      <c r="N531" s="37">
        <v>2033131</v>
      </c>
      <c r="O531" s="37">
        <v>6882</v>
      </c>
      <c r="P531" s="37">
        <v>10375.3</v>
      </c>
      <c r="T531" s="37">
        <f t="shared" si="106"/>
        <v>-2361</v>
      </c>
      <c r="U531" s="37">
        <f t="shared" si="95"/>
        <v>-110566</v>
      </c>
      <c r="V531" s="37">
        <f t="shared" si="96"/>
        <v>15</v>
      </c>
      <c r="W531" s="37">
        <f t="shared" si="97"/>
        <v>-13.100000000000364</v>
      </c>
      <c r="X531" s="37">
        <f t="shared" si="98"/>
      </c>
      <c r="Y531" s="37">
        <f t="shared" si="99"/>
      </c>
      <c r="Z531" s="37">
        <f t="shared" si="99"/>
      </c>
    </row>
    <row r="532" spans="1:26" ht="16.5" customHeight="1">
      <c r="A532" s="58" t="s">
        <v>22</v>
      </c>
      <c r="B532" s="58">
        <v>1982</v>
      </c>
      <c r="C532" s="21" t="str">
        <f t="shared" si="101"/>
        <v>November-1982</v>
      </c>
      <c r="D532" s="23">
        <v>98</v>
      </c>
      <c r="E532" s="23">
        <v>150.5</v>
      </c>
      <c r="F532" s="24">
        <v>3.35</v>
      </c>
      <c r="G532" s="1">
        <f t="shared" si="100"/>
        <v>7.75197321213159</v>
      </c>
      <c r="H532" s="25">
        <f t="shared" si="102"/>
        <v>0</v>
      </c>
      <c r="I532" s="25">
        <f t="shared" si="103"/>
        <v>-0.003009655527061672</v>
      </c>
      <c r="J532" s="26" t="b">
        <f t="shared" si="104"/>
        <v>0</v>
      </c>
      <c r="K532" s="26" t="b">
        <f t="shared" si="105"/>
        <v>0</v>
      </c>
      <c r="L532" s="27">
        <v>10.8</v>
      </c>
      <c r="M532" s="37">
        <v>72806</v>
      </c>
      <c r="N532" s="37">
        <v>2028425</v>
      </c>
      <c r="O532" s="37">
        <v>6882</v>
      </c>
      <c r="P532" s="37">
        <v>10357.4</v>
      </c>
      <c r="T532" s="37">
        <f t="shared" si="106"/>
        <v>-2287</v>
      </c>
      <c r="U532" s="37">
        <f t="shared" si="95"/>
        <v>-106533</v>
      </c>
      <c r="V532" s="37">
        <f t="shared" si="96"/>
        <v>30</v>
      </c>
      <c r="W532" s="37">
        <f t="shared" si="97"/>
        <v>5.600000000000364</v>
      </c>
      <c r="X532" s="37">
        <f t="shared" si="98"/>
      </c>
      <c r="Y532" s="37">
        <f t="shared" si="99"/>
      </c>
      <c r="Z532" s="37">
        <f t="shared" si="99"/>
      </c>
    </row>
    <row r="533" spans="1:26" ht="16.5" customHeight="1">
      <c r="A533" s="58" t="s">
        <v>21</v>
      </c>
      <c r="B533" s="58">
        <v>1982</v>
      </c>
      <c r="C533" s="21" t="str">
        <f t="shared" si="101"/>
        <v>December-1982</v>
      </c>
      <c r="D533" s="23">
        <v>97.7</v>
      </c>
      <c r="E533" s="23">
        <v>150.8544057377049</v>
      </c>
      <c r="F533" s="24">
        <v>3.35</v>
      </c>
      <c r="G533" s="1">
        <f t="shared" si="100"/>
        <v>7.733761322518694</v>
      </c>
      <c r="H533" s="25">
        <f t="shared" si="102"/>
        <v>0</v>
      </c>
      <c r="I533" s="25">
        <f t="shared" si="103"/>
        <v>-0.0023493230838820267</v>
      </c>
      <c r="J533" s="26" t="b">
        <f t="shared" si="104"/>
        <v>0</v>
      </c>
      <c r="K533" s="26" t="b">
        <f t="shared" si="105"/>
        <v>0</v>
      </c>
      <c r="L533" s="23">
        <v>10.8</v>
      </c>
      <c r="M533" s="37">
        <v>72788</v>
      </c>
      <c r="N533" s="37">
        <v>2033385</v>
      </c>
      <c r="O533" s="37">
        <v>6895</v>
      </c>
      <c r="P533" s="37">
        <v>10368.1</v>
      </c>
      <c r="T533" s="37">
        <f t="shared" si="106"/>
        <v>-2032</v>
      </c>
      <c r="U533" s="37">
        <f t="shared" si="95"/>
        <v>-78763</v>
      </c>
      <c r="V533" s="37">
        <f t="shared" si="96"/>
        <v>52</v>
      </c>
      <c r="W533" s="37">
        <f t="shared" si="97"/>
        <v>41.30000000000109</v>
      </c>
      <c r="X533" s="37">
        <f t="shared" si="98"/>
      </c>
      <c r="Y533" s="37">
        <f t="shared" si="99"/>
      </c>
      <c r="Z533" s="37">
        <f t="shared" si="99"/>
      </c>
    </row>
    <row r="534" spans="1:26" ht="16.5" customHeight="1">
      <c r="A534" s="58" t="s">
        <v>20</v>
      </c>
      <c r="B534" s="58">
        <v>1983</v>
      </c>
      <c r="C534" s="21" t="str">
        <f t="shared" si="101"/>
        <v>January-1983</v>
      </c>
      <c r="D534" s="23">
        <v>97.9</v>
      </c>
      <c r="E534" s="23">
        <v>151.2544989775051</v>
      </c>
      <c r="F534" s="24">
        <v>3.35</v>
      </c>
      <c r="G534" s="1">
        <f t="shared" si="100"/>
        <v>7.713304240948987</v>
      </c>
      <c r="H534" s="25">
        <f t="shared" si="102"/>
        <v>0</v>
      </c>
      <c r="I534" s="25">
        <f t="shared" si="103"/>
        <v>-0.002645165879394451</v>
      </c>
      <c r="J534" s="26" t="b">
        <f t="shared" si="104"/>
        <v>0</v>
      </c>
      <c r="K534" s="26" t="b">
        <f t="shared" si="105"/>
        <v>0</v>
      </c>
      <c r="L534" s="23">
        <v>10.4</v>
      </c>
      <c r="M534" s="37">
        <v>72970</v>
      </c>
      <c r="N534" s="37">
        <v>2047214</v>
      </c>
      <c r="O534" s="37">
        <v>6920</v>
      </c>
      <c r="P534" s="37">
        <v>10426.4</v>
      </c>
      <c r="T534" s="37">
        <f t="shared" si="106"/>
        <v>-1556</v>
      </c>
      <c r="U534" s="37">
        <f t="shared" si="95"/>
        <v>-6220</v>
      </c>
      <c r="V534" s="37">
        <f t="shared" si="96"/>
        <v>81</v>
      </c>
      <c r="W534" s="37">
        <f t="shared" si="97"/>
        <v>101.69999999999891</v>
      </c>
      <c r="X534" s="37">
        <f t="shared" si="98"/>
      </c>
      <c r="Y534" s="37">
        <f t="shared" si="99"/>
      </c>
      <c r="Z534" s="37">
        <f t="shared" si="99"/>
      </c>
    </row>
    <row r="535" spans="1:26" ht="16.5" customHeight="1">
      <c r="A535" s="58" t="s">
        <v>19</v>
      </c>
      <c r="B535" s="58">
        <v>1983</v>
      </c>
      <c r="C535" s="21" t="str">
        <f t="shared" si="101"/>
        <v>February-1983</v>
      </c>
      <c r="D535" s="23">
        <v>98</v>
      </c>
      <c r="E535" s="23">
        <v>151.3544433094995</v>
      </c>
      <c r="F535" s="24">
        <v>3.35</v>
      </c>
      <c r="G535" s="1">
        <f t="shared" si="100"/>
        <v>7.708210891702182</v>
      </c>
      <c r="H535" s="25">
        <f t="shared" si="102"/>
        <v>0</v>
      </c>
      <c r="I535" s="25">
        <f t="shared" si="103"/>
        <v>-0.0006603329892999055</v>
      </c>
      <c r="J535" s="26" t="b">
        <f t="shared" si="104"/>
        <v>0</v>
      </c>
      <c r="K535" s="26" t="b">
        <f t="shared" si="105"/>
        <v>0</v>
      </c>
      <c r="L535" s="23">
        <v>10.4</v>
      </c>
      <c r="M535" s="37">
        <v>72914</v>
      </c>
      <c r="N535" s="37">
        <v>2028704</v>
      </c>
      <c r="O535" s="37">
        <v>6927</v>
      </c>
      <c r="P535" s="37">
        <v>10435</v>
      </c>
      <c r="T535" s="37">
        <f t="shared" si="106"/>
        <v>-1637</v>
      </c>
      <c r="U535" s="37">
        <f t="shared" si="95"/>
        <v>-87300</v>
      </c>
      <c r="V535" s="37">
        <f t="shared" si="96"/>
        <v>75</v>
      </c>
      <c r="W535" s="37">
        <f t="shared" si="97"/>
        <v>89.39999999999964</v>
      </c>
      <c r="X535" s="37">
        <f t="shared" si="98"/>
      </c>
      <c r="Y535" s="37">
        <f t="shared" si="99"/>
      </c>
      <c r="Z535" s="37">
        <f t="shared" si="99"/>
      </c>
    </row>
    <row r="536" spans="1:26" ht="16.5" customHeight="1">
      <c r="A536" s="58" t="s">
        <v>18</v>
      </c>
      <c r="B536" s="58">
        <v>1983</v>
      </c>
      <c r="C536" s="21" t="str">
        <f t="shared" si="101"/>
        <v>March-1983</v>
      </c>
      <c r="D536" s="23">
        <v>98.1</v>
      </c>
      <c r="E536" s="23">
        <v>151.508886618999</v>
      </c>
      <c r="F536" s="24">
        <v>3.35</v>
      </c>
      <c r="G536" s="1">
        <f t="shared" si="100"/>
        <v>7.700353388244788</v>
      </c>
      <c r="H536" s="25">
        <f t="shared" si="102"/>
        <v>0</v>
      </c>
      <c r="I536" s="25">
        <f t="shared" si="103"/>
        <v>-0.0010193679918452103</v>
      </c>
      <c r="J536" s="26" t="b">
        <f t="shared" si="104"/>
        <v>0</v>
      </c>
      <c r="K536" s="26" t="b">
        <f t="shared" si="105"/>
        <v>0</v>
      </c>
      <c r="L536" s="23">
        <v>10.3</v>
      </c>
      <c r="M536" s="37">
        <v>73085</v>
      </c>
      <c r="N536" s="37">
        <v>2046294</v>
      </c>
      <c r="O536" s="37">
        <v>6959</v>
      </c>
      <c r="P536" s="37">
        <v>10473.8</v>
      </c>
      <c r="T536" s="37">
        <f t="shared" si="106"/>
        <v>-1323</v>
      </c>
      <c r="U536" s="37">
        <f t="shared" si="95"/>
        <v>-52941</v>
      </c>
      <c r="V536" s="37">
        <f t="shared" si="96"/>
        <v>103</v>
      </c>
      <c r="W536" s="37">
        <f t="shared" si="97"/>
        <v>122.29999999999927</v>
      </c>
      <c r="X536" s="37">
        <f t="shared" si="98"/>
      </c>
      <c r="Y536" s="37">
        <f t="shared" si="99"/>
      </c>
      <c r="Z536" s="37">
        <f t="shared" si="99"/>
      </c>
    </row>
    <row r="537" spans="1:26" ht="16.5" customHeight="1">
      <c r="A537" s="58" t="s">
        <v>17</v>
      </c>
      <c r="B537" s="58">
        <v>1983</v>
      </c>
      <c r="C537" s="21" t="str">
        <f t="shared" si="101"/>
        <v>April-1983</v>
      </c>
      <c r="D537" s="23">
        <v>98.8</v>
      </c>
      <c r="E537" s="23">
        <v>152.7091277890467</v>
      </c>
      <c r="F537" s="24">
        <v>3.35</v>
      </c>
      <c r="G537" s="1">
        <f t="shared" si="100"/>
        <v>7.639831261674494</v>
      </c>
      <c r="H537" s="25">
        <f t="shared" si="102"/>
        <v>0</v>
      </c>
      <c r="I537" s="25">
        <f t="shared" si="103"/>
        <v>-0.007859655722123882</v>
      </c>
      <c r="J537" s="26" t="b">
        <f t="shared" si="104"/>
        <v>0</v>
      </c>
      <c r="K537" s="26" t="b">
        <f t="shared" si="105"/>
        <v>0</v>
      </c>
      <c r="L537" s="23">
        <v>10.2</v>
      </c>
      <c r="M537" s="37">
        <v>73376</v>
      </c>
      <c r="N537" s="37">
        <v>2060647</v>
      </c>
      <c r="O537" s="37">
        <v>6986</v>
      </c>
      <c r="P537" s="37">
        <v>10504.1</v>
      </c>
      <c r="T537" s="37">
        <f t="shared" si="106"/>
        <v>-766</v>
      </c>
      <c r="U537" s="37">
        <f t="shared" si="95"/>
        <v>-23073</v>
      </c>
      <c r="V537" s="37">
        <f t="shared" si="96"/>
        <v>127</v>
      </c>
      <c r="W537" s="37">
        <f t="shared" si="97"/>
        <v>145.5</v>
      </c>
      <c r="X537" s="37">
        <f t="shared" si="98"/>
      </c>
      <c r="Y537" s="37">
        <f t="shared" si="99"/>
      </c>
      <c r="Z537" s="37">
        <f t="shared" si="99"/>
      </c>
    </row>
    <row r="538" spans="1:26" ht="16.5" customHeight="1">
      <c r="A538" s="58" t="s">
        <v>16</v>
      </c>
      <c r="B538" s="58">
        <v>1983</v>
      </c>
      <c r="C538" s="21" t="str">
        <f t="shared" si="101"/>
        <v>May-1983</v>
      </c>
      <c r="D538" s="23">
        <v>99.2</v>
      </c>
      <c r="E538" s="23">
        <v>153.2</v>
      </c>
      <c r="F538" s="24">
        <v>3.35</v>
      </c>
      <c r="G538" s="1">
        <f t="shared" si="100"/>
        <v>7.615352274319871</v>
      </c>
      <c r="H538" s="25">
        <f t="shared" si="102"/>
        <v>0</v>
      </c>
      <c r="I538" s="25">
        <f t="shared" si="103"/>
        <v>-0.0032041267033503518</v>
      </c>
      <c r="J538" s="26" t="b">
        <f t="shared" si="104"/>
        <v>0</v>
      </c>
      <c r="K538" s="26" t="b">
        <f t="shared" si="105"/>
        <v>0</v>
      </c>
      <c r="L538" s="23">
        <v>10.1</v>
      </c>
      <c r="M538" s="37">
        <v>73638</v>
      </c>
      <c r="N538" s="37">
        <v>2075084</v>
      </c>
      <c r="O538" s="37">
        <v>7011</v>
      </c>
      <c r="P538" s="37">
        <v>10536.7</v>
      </c>
      <c r="T538" s="37">
        <f t="shared" si="106"/>
        <v>-466</v>
      </c>
      <c r="U538" s="37">
        <f t="shared" si="95"/>
        <v>-7731</v>
      </c>
      <c r="V538" s="37">
        <f t="shared" si="96"/>
        <v>134</v>
      </c>
      <c r="W538" s="37">
        <f t="shared" si="97"/>
        <v>149.20000000000073</v>
      </c>
      <c r="X538" s="37">
        <f t="shared" si="98"/>
      </c>
      <c r="Y538" s="37">
        <f t="shared" si="99"/>
      </c>
      <c r="Z538" s="37">
        <f t="shared" si="99"/>
      </c>
    </row>
    <row r="539" spans="1:26" ht="16.5" customHeight="1">
      <c r="A539" s="58" t="s">
        <v>27</v>
      </c>
      <c r="B539" s="58">
        <v>1983</v>
      </c>
      <c r="C539" s="21" t="str">
        <f t="shared" si="101"/>
        <v>June-1983</v>
      </c>
      <c r="D539" s="23">
        <v>99.4</v>
      </c>
      <c r="E539" s="23">
        <v>153.5455276381909</v>
      </c>
      <c r="F539" s="24">
        <v>3.35</v>
      </c>
      <c r="G539" s="1">
        <f t="shared" si="100"/>
        <v>7.598215241898205</v>
      </c>
      <c r="H539" s="25">
        <f t="shared" si="102"/>
        <v>0</v>
      </c>
      <c r="I539" s="25">
        <f t="shared" si="103"/>
        <v>-0.002250326945406722</v>
      </c>
      <c r="J539" s="26" t="b">
        <f t="shared" si="104"/>
        <v>0</v>
      </c>
      <c r="K539" s="26" t="b">
        <f t="shared" si="105"/>
        <v>0</v>
      </c>
      <c r="L539" s="23">
        <v>10.1</v>
      </c>
      <c r="M539" s="37">
        <v>74002</v>
      </c>
      <c r="N539" s="37">
        <v>2087683</v>
      </c>
      <c r="O539" s="37">
        <v>7048</v>
      </c>
      <c r="P539" s="37">
        <v>10585.7</v>
      </c>
      <c r="T539" s="37">
        <f t="shared" si="106"/>
        <v>154</v>
      </c>
      <c r="U539" s="37">
        <f t="shared" si="95"/>
        <v>13638</v>
      </c>
      <c r="V539" s="37">
        <f t="shared" si="96"/>
        <v>166</v>
      </c>
      <c r="W539" s="37">
        <f t="shared" si="97"/>
        <v>192.5</v>
      </c>
      <c r="X539" s="37">
        <f t="shared" si="98"/>
      </c>
      <c r="Y539" s="37">
        <f t="shared" si="99"/>
      </c>
      <c r="Z539" s="37">
        <f t="shared" si="99"/>
      </c>
    </row>
    <row r="540" spans="1:26" ht="16.5" customHeight="1">
      <c r="A540" s="58" t="s">
        <v>26</v>
      </c>
      <c r="B540" s="58">
        <v>1983</v>
      </c>
      <c r="C540" s="21" t="str">
        <f t="shared" si="101"/>
        <v>July-1983</v>
      </c>
      <c r="D540" s="23">
        <v>99.8</v>
      </c>
      <c r="E540" s="23">
        <v>154.1455455455456</v>
      </c>
      <c r="F540" s="24">
        <v>3.35</v>
      </c>
      <c r="G540" s="1">
        <f t="shared" si="100"/>
        <v>7.56863887501106</v>
      </c>
      <c r="H540" s="25">
        <f t="shared" si="102"/>
        <v>0</v>
      </c>
      <c r="I540" s="25">
        <f t="shared" si="103"/>
        <v>-0.003892541333134991</v>
      </c>
      <c r="J540" s="26" t="b">
        <f t="shared" si="104"/>
        <v>0</v>
      </c>
      <c r="K540" s="26" t="b">
        <f t="shared" si="105"/>
        <v>0</v>
      </c>
      <c r="L540" s="23">
        <v>9.4</v>
      </c>
      <c r="M540" s="37">
        <v>74429</v>
      </c>
      <c r="N540" s="37">
        <v>2101085</v>
      </c>
      <c r="O540" s="37">
        <v>7092</v>
      </c>
      <c r="P540" s="37">
        <v>10655</v>
      </c>
      <c r="T540" s="37">
        <f t="shared" si="106"/>
        <v>797</v>
      </c>
      <c r="U540" s="37">
        <f t="shared" si="95"/>
        <v>33199</v>
      </c>
      <c r="V540" s="37">
        <f t="shared" si="96"/>
        <v>205</v>
      </c>
      <c r="W540" s="37">
        <f t="shared" si="97"/>
        <v>254.89999999999964</v>
      </c>
      <c r="X540" s="37">
        <f t="shared" si="98"/>
      </c>
      <c r="Y540" s="37">
        <f t="shared" si="99"/>
      </c>
      <c r="Z540" s="37">
        <f t="shared" si="99"/>
      </c>
    </row>
    <row r="541" spans="1:26" ht="16.5" customHeight="1">
      <c r="A541" s="58" t="s">
        <v>25</v>
      </c>
      <c r="B541" s="58">
        <v>1983</v>
      </c>
      <c r="C541" s="21" t="str">
        <f t="shared" si="101"/>
        <v>August-1983</v>
      </c>
      <c r="D541" s="23">
        <v>100.1</v>
      </c>
      <c r="E541" s="23">
        <v>154.6455089820359</v>
      </c>
      <c r="F541" s="24">
        <v>3.35</v>
      </c>
      <c r="G541" s="1">
        <f t="shared" si="100"/>
        <v>7.544169734417108</v>
      </c>
      <c r="H541" s="25">
        <f t="shared" si="102"/>
        <v>0</v>
      </c>
      <c r="I541" s="25">
        <f t="shared" si="103"/>
        <v>-0.003232964473274147</v>
      </c>
      <c r="J541" s="26" t="b">
        <f t="shared" si="104"/>
        <v>0</v>
      </c>
      <c r="K541" s="26" t="b">
        <f t="shared" si="105"/>
        <v>0</v>
      </c>
      <c r="L541" s="23">
        <v>9.5</v>
      </c>
      <c r="M541" s="37">
        <v>74116</v>
      </c>
      <c r="N541" s="37">
        <v>2088207</v>
      </c>
      <c r="O541" s="37">
        <v>7126</v>
      </c>
      <c r="P541" s="37">
        <v>10689.3</v>
      </c>
      <c r="T541" s="37">
        <f t="shared" si="106"/>
        <v>682</v>
      </c>
      <c r="U541" s="37">
        <f t="shared" si="95"/>
        <v>33516</v>
      </c>
      <c r="V541" s="37">
        <f t="shared" si="96"/>
        <v>238</v>
      </c>
      <c r="W541" s="37">
        <f t="shared" si="97"/>
        <v>288.2999999999993</v>
      </c>
      <c r="X541" s="37">
        <f t="shared" si="98"/>
      </c>
      <c r="Y541" s="37">
        <f t="shared" si="99"/>
      </c>
      <c r="Z541" s="37">
        <f t="shared" si="99"/>
      </c>
    </row>
    <row r="542" spans="1:26" ht="16.5" customHeight="1">
      <c r="A542" s="58" t="s">
        <v>24</v>
      </c>
      <c r="B542" s="58">
        <v>1983</v>
      </c>
      <c r="C542" s="21" t="str">
        <f t="shared" si="101"/>
        <v>September-1983</v>
      </c>
      <c r="D542" s="23">
        <v>100.4</v>
      </c>
      <c r="E542" s="23">
        <v>155.1364448857994</v>
      </c>
      <c r="F542" s="24">
        <v>3.35</v>
      </c>
      <c r="G542" s="1">
        <f t="shared" si="100"/>
        <v>7.520295887176135</v>
      </c>
      <c r="H542" s="25">
        <f t="shared" si="102"/>
        <v>0</v>
      </c>
      <c r="I542" s="25">
        <f t="shared" si="103"/>
        <v>-0.003164542697396966</v>
      </c>
      <c r="J542" s="26" t="b">
        <f t="shared" si="104"/>
        <v>0</v>
      </c>
      <c r="K542" s="26" t="b">
        <f t="shared" si="105"/>
        <v>0</v>
      </c>
      <c r="L542" s="23">
        <v>9.2</v>
      </c>
      <c r="M542" s="37">
        <v>75205</v>
      </c>
      <c r="N542" s="37">
        <v>2130065</v>
      </c>
      <c r="O542" s="37">
        <v>7164</v>
      </c>
      <c r="P542" s="37">
        <v>10756.1</v>
      </c>
      <c r="T542" s="37">
        <f t="shared" si="106"/>
        <v>1945</v>
      </c>
      <c r="U542" s="37">
        <f t="shared" si="95"/>
        <v>74151</v>
      </c>
      <c r="V542" s="37">
        <f t="shared" si="96"/>
        <v>279</v>
      </c>
      <c r="W542" s="37">
        <f t="shared" si="97"/>
        <v>369.5</v>
      </c>
      <c r="X542" s="37">
        <f t="shared" si="98"/>
      </c>
      <c r="Y542" s="37">
        <f t="shared" si="99"/>
      </c>
      <c r="Z542" s="37">
        <f t="shared" si="99"/>
      </c>
    </row>
    <row r="543" spans="1:26" ht="16.5" customHeight="1">
      <c r="A543" s="58" t="s">
        <v>23</v>
      </c>
      <c r="B543" s="58">
        <v>1983</v>
      </c>
      <c r="C543" s="21" t="str">
        <f t="shared" si="101"/>
        <v>October-1983</v>
      </c>
      <c r="D543" s="23">
        <v>100.8</v>
      </c>
      <c r="E543" s="23">
        <v>155.6910891089109</v>
      </c>
      <c r="F543" s="24">
        <v>3.35</v>
      </c>
      <c r="G543" s="1">
        <f t="shared" si="100"/>
        <v>7.4935050882050165</v>
      </c>
      <c r="H543" s="25">
        <f t="shared" si="102"/>
        <v>0</v>
      </c>
      <c r="I543" s="25">
        <f t="shared" si="103"/>
        <v>-0.0035624660748792003</v>
      </c>
      <c r="J543" s="26" t="b">
        <f t="shared" si="104"/>
        <v>0</v>
      </c>
      <c r="K543" s="26" t="b">
        <f t="shared" si="105"/>
        <v>0</v>
      </c>
      <c r="L543" s="23">
        <v>8.8</v>
      </c>
      <c r="M543" s="37">
        <v>75532</v>
      </c>
      <c r="N543" s="37">
        <v>2151002</v>
      </c>
      <c r="O543" s="37">
        <v>7192</v>
      </c>
      <c r="P543" s="37">
        <v>10798.3</v>
      </c>
      <c r="T543" s="37">
        <f t="shared" si="106"/>
        <v>2582</v>
      </c>
      <c r="U543" s="37">
        <f aca="true" t="shared" si="107" ref="U543:U606">IF(N531&gt;0,N543-N531,"")</f>
        <v>117871</v>
      </c>
      <c r="V543" s="37">
        <f aca="true" t="shared" si="108" ref="V543:V606">IF(O531&gt;0,O543-O531,"")</f>
        <v>310</v>
      </c>
      <c r="W543" s="37">
        <f aca="true" t="shared" si="109" ref="W543:W606">IF(P531&gt;0,P543-P531,"")</f>
        <v>423</v>
      </c>
      <c r="X543" s="37">
        <f aca="true" t="shared" si="110" ref="X543:X606">IF(Q531&gt;0,Q543-Q531,"")</f>
      </c>
      <c r="Y543" s="37">
        <f aca="true" t="shared" si="111" ref="Y543:Z606">IF(R531&gt;0,R543-R531,"")</f>
      </c>
      <c r="Z543" s="37">
        <f t="shared" si="111"/>
      </c>
    </row>
    <row r="544" spans="1:26" ht="16.5" customHeight="1">
      <c r="A544" s="58" t="s">
        <v>22</v>
      </c>
      <c r="B544" s="58">
        <v>1983</v>
      </c>
      <c r="C544" s="21" t="str">
        <f t="shared" si="101"/>
        <v>November-1983</v>
      </c>
      <c r="D544" s="23">
        <v>101.1</v>
      </c>
      <c r="E544" s="23">
        <v>156.045652173913</v>
      </c>
      <c r="F544" s="24">
        <v>3.35</v>
      </c>
      <c r="G544" s="1">
        <f t="shared" si="100"/>
        <v>7.476478531587329</v>
      </c>
      <c r="H544" s="25">
        <f t="shared" si="102"/>
        <v>0</v>
      </c>
      <c r="I544" s="25">
        <f t="shared" si="103"/>
        <v>-0.0022721752260485006</v>
      </c>
      <c r="J544" s="26" t="b">
        <f t="shared" si="104"/>
        <v>0</v>
      </c>
      <c r="K544" s="26" t="b">
        <f t="shared" si="105"/>
        <v>0</v>
      </c>
      <c r="L544" s="23">
        <v>8.5</v>
      </c>
      <c r="M544" s="37">
        <v>75874</v>
      </c>
      <c r="N544" s="37">
        <v>2154859</v>
      </c>
      <c r="O544" s="37">
        <v>7226</v>
      </c>
      <c r="P544" s="37">
        <v>10848.1</v>
      </c>
      <c r="T544" s="37">
        <f t="shared" si="106"/>
        <v>3068</v>
      </c>
      <c r="U544" s="37">
        <f t="shared" si="107"/>
        <v>126434</v>
      </c>
      <c r="V544" s="37">
        <f t="shared" si="108"/>
        <v>344</v>
      </c>
      <c r="W544" s="37">
        <f t="shared" si="109"/>
        <v>490.7000000000007</v>
      </c>
      <c r="X544" s="37">
        <f t="shared" si="110"/>
      </c>
      <c r="Y544" s="37">
        <f t="shared" si="111"/>
      </c>
      <c r="Z544" s="37">
        <f t="shared" si="111"/>
      </c>
    </row>
    <row r="545" spans="1:26" ht="16.5" customHeight="1">
      <c r="A545" s="58" t="s">
        <v>21</v>
      </c>
      <c r="B545" s="58">
        <v>1983</v>
      </c>
      <c r="C545" s="21" t="str">
        <f t="shared" si="101"/>
        <v>December-1983</v>
      </c>
      <c r="D545" s="23">
        <v>101.4</v>
      </c>
      <c r="E545" s="23">
        <v>156.5543928923988</v>
      </c>
      <c r="F545" s="24">
        <v>3.35</v>
      </c>
      <c r="G545" s="1">
        <f t="shared" si="100"/>
        <v>7.4521828922914235</v>
      </c>
      <c r="H545" s="25">
        <f t="shared" si="102"/>
        <v>0</v>
      </c>
      <c r="I545" s="25">
        <f t="shared" si="103"/>
        <v>-0.0032496099859391503</v>
      </c>
      <c r="J545" s="26" t="b">
        <f t="shared" si="104"/>
        <v>0</v>
      </c>
      <c r="K545" s="26" t="b">
        <f t="shared" si="105"/>
        <v>0</v>
      </c>
      <c r="L545" s="23">
        <v>8.3</v>
      </c>
      <c r="M545" s="37">
        <v>76219</v>
      </c>
      <c r="N545" s="37">
        <v>2164968</v>
      </c>
      <c r="O545" s="37">
        <v>7265</v>
      </c>
      <c r="P545" s="37">
        <v>10899.2</v>
      </c>
      <c r="T545" s="37">
        <f t="shared" si="106"/>
        <v>3431</v>
      </c>
      <c r="U545" s="37">
        <f t="shared" si="107"/>
        <v>131583</v>
      </c>
      <c r="V545" s="37">
        <f t="shared" si="108"/>
        <v>370</v>
      </c>
      <c r="W545" s="37">
        <f t="shared" si="109"/>
        <v>531.1000000000004</v>
      </c>
      <c r="X545" s="37">
        <f t="shared" si="110"/>
      </c>
      <c r="Y545" s="37">
        <f t="shared" si="111"/>
      </c>
      <c r="Z545" s="37">
        <f t="shared" si="111"/>
      </c>
    </row>
    <row r="546" spans="1:26" ht="16.5" customHeight="1">
      <c r="A546" s="58" t="s">
        <v>20</v>
      </c>
      <c r="B546" s="58">
        <v>1984</v>
      </c>
      <c r="C546" s="21" t="str">
        <f t="shared" si="101"/>
        <v>January-1984</v>
      </c>
      <c r="D546" s="23">
        <v>102.1</v>
      </c>
      <c r="E546" s="23">
        <v>157.5085377821393</v>
      </c>
      <c r="F546" s="24">
        <v>3.35</v>
      </c>
      <c r="G546" s="1">
        <f t="shared" si="100"/>
        <v>7.407039547529208</v>
      </c>
      <c r="H546" s="25">
        <f t="shared" si="102"/>
        <v>0</v>
      </c>
      <c r="I546" s="25">
        <f t="shared" si="103"/>
        <v>-0.006057734413484672</v>
      </c>
      <c r="J546" s="26" t="b">
        <f t="shared" si="104"/>
        <v>0</v>
      </c>
      <c r="K546" s="26" t="b">
        <f t="shared" si="105"/>
        <v>0</v>
      </c>
      <c r="L546" s="23">
        <v>8</v>
      </c>
      <c r="M546" s="37">
        <v>76663</v>
      </c>
      <c r="N546" s="37">
        <v>2173568</v>
      </c>
      <c r="O546" s="37">
        <v>7309</v>
      </c>
      <c r="P546" s="37">
        <v>10976.1</v>
      </c>
      <c r="T546" s="37">
        <f t="shared" si="106"/>
        <v>3693</v>
      </c>
      <c r="U546" s="37">
        <f t="shared" si="107"/>
        <v>126354</v>
      </c>
      <c r="V546" s="37">
        <f t="shared" si="108"/>
        <v>389</v>
      </c>
      <c r="W546" s="37">
        <f t="shared" si="109"/>
        <v>549.7000000000007</v>
      </c>
      <c r="X546" s="37">
        <f t="shared" si="110"/>
      </c>
      <c r="Y546" s="37">
        <f t="shared" si="111"/>
      </c>
      <c r="Z546" s="37">
        <f t="shared" si="111"/>
      </c>
    </row>
    <row r="547" spans="1:26" ht="16.5" customHeight="1">
      <c r="A547" s="58" t="s">
        <v>19</v>
      </c>
      <c r="B547" s="58">
        <v>1984</v>
      </c>
      <c r="C547" s="21" t="str">
        <f t="shared" si="101"/>
        <v>February-1984</v>
      </c>
      <c r="D547" s="23">
        <v>102.6</v>
      </c>
      <c r="E547" s="23">
        <v>158.30859375</v>
      </c>
      <c r="F547" s="24">
        <v>3.35</v>
      </c>
      <c r="G547" s="1">
        <f t="shared" si="100"/>
        <v>7.369606038369628</v>
      </c>
      <c r="H547" s="25">
        <f t="shared" si="102"/>
        <v>0</v>
      </c>
      <c r="I547" s="25">
        <f t="shared" si="103"/>
        <v>-0.005053774712471593</v>
      </c>
      <c r="J547" s="26" t="b">
        <f t="shared" si="104"/>
        <v>0</v>
      </c>
      <c r="K547" s="26" t="b">
        <f t="shared" si="105"/>
        <v>0</v>
      </c>
      <c r="L547" s="23">
        <v>7.8</v>
      </c>
      <c r="M547" s="37">
        <v>77129</v>
      </c>
      <c r="N547" s="37">
        <v>2200673</v>
      </c>
      <c r="O547" s="37">
        <v>7349</v>
      </c>
      <c r="P547" s="37">
        <v>11017.8</v>
      </c>
      <c r="T547" s="37">
        <f t="shared" si="106"/>
        <v>4215</v>
      </c>
      <c r="U547" s="37">
        <f t="shared" si="107"/>
        <v>171969</v>
      </c>
      <c r="V547" s="37">
        <f t="shared" si="108"/>
        <v>422</v>
      </c>
      <c r="W547" s="37">
        <f t="shared" si="109"/>
        <v>582.7999999999993</v>
      </c>
      <c r="X547" s="37">
        <f t="shared" si="110"/>
      </c>
      <c r="Y547" s="37">
        <f t="shared" si="111"/>
      </c>
      <c r="Z547" s="37">
        <f t="shared" si="111"/>
      </c>
    </row>
    <row r="548" spans="1:26" ht="16.5" customHeight="1">
      <c r="A548" s="58" t="s">
        <v>18</v>
      </c>
      <c r="B548" s="58">
        <v>1984</v>
      </c>
      <c r="C548" s="21" t="str">
        <f t="shared" si="101"/>
        <v>March-1984</v>
      </c>
      <c r="D548" s="23">
        <v>102.9</v>
      </c>
      <c r="E548" s="23">
        <v>158.762865497076</v>
      </c>
      <c r="F548" s="24">
        <v>3.35</v>
      </c>
      <c r="G548" s="1">
        <f t="shared" si="100"/>
        <v>7.3485192193592095</v>
      </c>
      <c r="H548" s="25">
        <f t="shared" si="102"/>
        <v>0</v>
      </c>
      <c r="I548" s="25">
        <f t="shared" si="103"/>
        <v>-0.002861322423563739</v>
      </c>
      <c r="J548" s="26" t="b">
        <f t="shared" si="104"/>
        <v>0</v>
      </c>
      <c r="K548" s="26" t="b">
        <f t="shared" si="105"/>
        <v>0</v>
      </c>
      <c r="L548" s="23">
        <v>7.8</v>
      </c>
      <c r="M548" s="37">
        <v>77399</v>
      </c>
      <c r="N548" s="37">
        <v>2194838</v>
      </c>
      <c r="O548" s="37">
        <v>7372</v>
      </c>
      <c r="P548" s="37">
        <v>11056.6</v>
      </c>
      <c r="T548" s="37">
        <f t="shared" si="106"/>
        <v>4314</v>
      </c>
      <c r="U548" s="37">
        <f t="shared" si="107"/>
        <v>148544</v>
      </c>
      <c r="V548" s="37">
        <f t="shared" si="108"/>
        <v>413</v>
      </c>
      <c r="W548" s="37">
        <f t="shared" si="109"/>
        <v>582.8000000000011</v>
      </c>
      <c r="X548" s="37">
        <f t="shared" si="110"/>
      </c>
      <c r="Y548" s="37">
        <f t="shared" si="111"/>
      </c>
      <c r="Z548" s="37">
        <f t="shared" si="111"/>
      </c>
    </row>
    <row r="549" spans="1:26" ht="16.5" customHeight="1">
      <c r="A549" s="58" t="s">
        <v>17</v>
      </c>
      <c r="B549" s="58">
        <v>1984</v>
      </c>
      <c r="C549" s="21" t="str">
        <f t="shared" si="101"/>
        <v>April-1984</v>
      </c>
      <c r="D549" s="23">
        <v>103.3</v>
      </c>
      <c r="E549" s="23">
        <v>159.4086323957323</v>
      </c>
      <c r="F549" s="24">
        <v>3.35</v>
      </c>
      <c r="G549" s="1">
        <f t="shared" si="100"/>
        <v>7.318750251426399</v>
      </c>
      <c r="H549" s="25">
        <f t="shared" si="102"/>
        <v>0</v>
      </c>
      <c r="I549" s="25">
        <f t="shared" si="103"/>
        <v>-0.00405101586376555</v>
      </c>
      <c r="J549" s="26" t="b">
        <f t="shared" si="104"/>
        <v>0</v>
      </c>
      <c r="K549" s="26" t="b">
        <f t="shared" si="105"/>
        <v>0</v>
      </c>
      <c r="L549" s="23">
        <v>7.7</v>
      </c>
      <c r="M549" s="37">
        <v>77717</v>
      </c>
      <c r="N549" s="37">
        <v>2211158</v>
      </c>
      <c r="O549" s="37">
        <v>7406</v>
      </c>
      <c r="P549" s="37">
        <v>11101.2</v>
      </c>
      <c r="T549" s="37">
        <f t="shared" si="106"/>
        <v>4341</v>
      </c>
      <c r="U549" s="37">
        <f t="shared" si="107"/>
        <v>150511</v>
      </c>
      <c r="V549" s="37">
        <f t="shared" si="108"/>
        <v>420</v>
      </c>
      <c r="W549" s="37">
        <f t="shared" si="109"/>
        <v>597.1000000000004</v>
      </c>
      <c r="X549" s="37">
        <f t="shared" si="110"/>
      </c>
      <c r="Y549" s="37">
        <f t="shared" si="111"/>
      </c>
      <c r="Z549" s="37">
        <f t="shared" si="111"/>
      </c>
    </row>
    <row r="550" spans="1:26" ht="16.5" customHeight="1">
      <c r="A550" s="58" t="s">
        <v>16</v>
      </c>
      <c r="B550" s="58">
        <v>1984</v>
      </c>
      <c r="C550" s="21" t="str">
        <f t="shared" si="101"/>
        <v>May-1984</v>
      </c>
      <c r="D550" s="23">
        <v>103.5</v>
      </c>
      <c r="E550" s="23">
        <v>159.6542553191489</v>
      </c>
      <c r="F550" s="24">
        <v>3.35</v>
      </c>
      <c r="G550" s="1">
        <f t="shared" si="100"/>
        <v>7.307490590173289</v>
      </c>
      <c r="H550" s="25">
        <f t="shared" si="102"/>
        <v>0</v>
      </c>
      <c r="I550" s="25">
        <f t="shared" si="103"/>
        <v>-0.0015384677528674784</v>
      </c>
      <c r="J550" s="26" t="b">
        <f t="shared" si="104"/>
        <v>0</v>
      </c>
      <c r="K550" s="26" t="b">
        <f t="shared" si="105"/>
        <v>0</v>
      </c>
      <c r="L550" s="23">
        <v>7.4</v>
      </c>
      <c r="M550" s="37">
        <v>77997</v>
      </c>
      <c r="N550" s="37">
        <v>2212318</v>
      </c>
      <c r="O550" s="37">
        <v>7428</v>
      </c>
      <c r="P550" s="37">
        <v>11123.8</v>
      </c>
      <c r="T550" s="37">
        <f t="shared" si="106"/>
        <v>4359</v>
      </c>
      <c r="U550" s="37">
        <f t="shared" si="107"/>
        <v>137234</v>
      </c>
      <c r="V550" s="37">
        <f t="shared" si="108"/>
        <v>417</v>
      </c>
      <c r="W550" s="37">
        <f t="shared" si="109"/>
        <v>587.0999999999985</v>
      </c>
      <c r="X550" s="37">
        <f t="shared" si="110"/>
      </c>
      <c r="Y550" s="37">
        <f t="shared" si="111"/>
      </c>
      <c r="Z550" s="37">
        <f t="shared" si="111"/>
      </c>
    </row>
    <row r="551" spans="1:26" ht="16.5" customHeight="1">
      <c r="A551" s="58" t="s">
        <v>27</v>
      </c>
      <c r="B551" s="58">
        <v>1984</v>
      </c>
      <c r="C551" s="21" t="str">
        <f t="shared" si="101"/>
        <v>June-1984</v>
      </c>
      <c r="D551" s="23">
        <v>103.7</v>
      </c>
      <c r="E551" s="23">
        <v>160</v>
      </c>
      <c r="F551" s="24">
        <v>3.35</v>
      </c>
      <c r="G551" s="1">
        <f t="shared" si="100"/>
        <v>7.291699802661277</v>
      </c>
      <c r="H551" s="25">
        <f t="shared" si="102"/>
        <v>0</v>
      </c>
      <c r="I551" s="25">
        <f t="shared" si="103"/>
        <v>-0.0021609042553194513</v>
      </c>
      <c r="J551" s="26" t="b">
        <f t="shared" si="104"/>
        <v>0</v>
      </c>
      <c r="K551" s="26" t="b">
        <f t="shared" si="105"/>
        <v>0</v>
      </c>
      <c r="L551" s="23">
        <v>7.2</v>
      </c>
      <c r="M551" s="37">
        <v>78352</v>
      </c>
      <c r="N551" s="37">
        <v>2222286</v>
      </c>
      <c r="O551" s="37">
        <v>7465</v>
      </c>
      <c r="P551" s="37">
        <v>11181.5</v>
      </c>
      <c r="T551" s="37">
        <f t="shared" si="106"/>
        <v>4350</v>
      </c>
      <c r="U551" s="37">
        <f t="shared" si="107"/>
        <v>134603</v>
      </c>
      <c r="V551" s="37">
        <f t="shared" si="108"/>
        <v>417</v>
      </c>
      <c r="W551" s="37">
        <f t="shared" si="109"/>
        <v>595.7999999999993</v>
      </c>
      <c r="X551" s="37">
        <f t="shared" si="110"/>
      </c>
      <c r="Y551" s="37">
        <f t="shared" si="111"/>
      </c>
      <c r="Z551" s="37">
        <f t="shared" si="111"/>
      </c>
    </row>
    <row r="552" spans="1:26" ht="16.5" customHeight="1">
      <c r="A552" s="58" t="s">
        <v>26</v>
      </c>
      <c r="B552" s="58">
        <v>1984</v>
      </c>
      <c r="C552" s="21" t="str">
        <f t="shared" si="101"/>
        <v>July-1984</v>
      </c>
      <c r="D552" s="23">
        <v>104.1</v>
      </c>
      <c r="E552" s="23">
        <v>160.5</v>
      </c>
      <c r="F552" s="24">
        <v>3.35</v>
      </c>
      <c r="G552" s="1">
        <f t="shared" si="100"/>
        <v>7.2689842269520515</v>
      </c>
      <c r="H552" s="25">
        <f t="shared" si="102"/>
        <v>0</v>
      </c>
      <c r="I552" s="25">
        <f t="shared" si="103"/>
        <v>-0.0031152647975078995</v>
      </c>
      <c r="J552" s="26" t="b">
        <f t="shared" si="104"/>
        <v>0</v>
      </c>
      <c r="K552" s="26" t="b">
        <f t="shared" si="105"/>
        <v>0</v>
      </c>
      <c r="L552" s="23">
        <v>7.5</v>
      </c>
      <c r="M552" s="37">
        <v>78620</v>
      </c>
      <c r="N552" s="37">
        <v>2229973</v>
      </c>
      <c r="O552" s="37">
        <v>7496</v>
      </c>
      <c r="P552" s="37">
        <v>11236.7</v>
      </c>
      <c r="T552" s="37">
        <f t="shared" si="106"/>
        <v>4191</v>
      </c>
      <c r="U552" s="37">
        <f t="shared" si="107"/>
        <v>128888</v>
      </c>
      <c r="V552" s="37">
        <f t="shared" si="108"/>
        <v>404</v>
      </c>
      <c r="W552" s="37">
        <f t="shared" si="109"/>
        <v>581.7000000000007</v>
      </c>
      <c r="X552" s="37">
        <f t="shared" si="110"/>
      </c>
      <c r="Y552" s="37">
        <f t="shared" si="111"/>
      </c>
      <c r="Z552" s="37">
        <f t="shared" si="111"/>
      </c>
    </row>
    <row r="553" spans="1:26" ht="16.5" customHeight="1">
      <c r="A553" s="58" t="s">
        <v>25</v>
      </c>
      <c r="B553" s="58">
        <v>1984</v>
      </c>
      <c r="C553" s="21" t="str">
        <f t="shared" si="101"/>
        <v>August-1984</v>
      </c>
      <c r="D553" s="23">
        <v>104.4</v>
      </c>
      <c r="E553" s="23">
        <v>160.9458373205742</v>
      </c>
      <c r="F553" s="24">
        <v>3.35</v>
      </c>
      <c r="G553" s="1">
        <f t="shared" si="100"/>
        <v>7.248848356991118</v>
      </c>
      <c r="H553" s="25">
        <f t="shared" si="102"/>
        <v>0</v>
      </c>
      <c r="I553" s="25">
        <f t="shared" si="103"/>
        <v>-0.0027701078076731722</v>
      </c>
      <c r="J553" s="26" t="b">
        <f t="shared" si="104"/>
        <v>0</v>
      </c>
      <c r="K553" s="26" t="b">
        <f t="shared" si="105"/>
        <v>0</v>
      </c>
      <c r="L553" s="23">
        <v>7.5</v>
      </c>
      <c r="M553" s="37">
        <v>78810</v>
      </c>
      <c r="N553" s="37">
        <v>2228450</v>
      </c>
      <c r="O553" s="37">
        <v>7508</v>
      </c>
      <c r="P553" s="37">
        <v>11267.3</v>
      </c>
      <c r="T553" s="37">
        <f t="shared" si="106"/>
        <v>4694</v>
      </c>
      <c r="U553" s="37">
        <f t="shared" si="107"/>
        <v>140243</v>
      </c>
      <c r="V553" s="37">
        <f t="shared" si="108"/>
        <v>382</v>
      </c>
      <c r="W553" s="37">
        <f t="shared" si="109"/>
        <v>578</v>
      </c>
      <c r="X553" s="37">
        <f t="shared" si="110"/>
      </c>
      <c r="Y553" s="37">
        <f t="shared" si="111"/>
      </c>
      <c r="Z553" s="37">
        <f t="shared" si="111"/>
      </c>
    </row>
    <row r="554" spans="1:26" ht="16.5" customHeight="1">
      <c r="A554" s="58" t="s">
        <v>24</v>
      </c>
      <c r="B554" s="58">
        <v>1984</v>
      </c>
      <c r="C554" s="21" t="str">
        <f t="shared" si="101"/>
        <v>September-1984</v>
      </c>
      <c r="D554" s="23">
        <v>104.7</v>
      </c>
      <c r="E554" s="23">
        <v>161.4374285714286</v>
      </c>
      <c r="F554" s="24">
        <v>3.35</v>
      </c>
      <c r="G554" s="1">
        <f t="shared" si="100"/>
        <v>7.226774972506489</v>
      </c>
      <c r="H554" s="25">
        <f t="shared" si="102"/>
        <v>0</v>
      </c>
      <c r="I554" s="25">
        <f t="shared" si="103"/>
        <v>-0.003045088460616019</v>
      </c>
      <c r="J554" s="26" t="b">
        <f t="shared" si="104"/>
        <v>0</v>
      </c>
      <c r="K554" s="26" t="b">
        <f t="shared" si="105"/>
        <v>0</v>
      </c>
      <c r="L554" s="23">
        <v>7.3</v>
      </c>
      <c r="M554" s="37">
        <v>79089</v>
      </c>
      <c r="N554" s="37">
        <v>2242504</v>
      </c>
      <c r="O554" s="37">
        <v>7559</v>
      </c>
      <c r="P554" s="37">
        <v>11319.8</v>
      </c>
      <c r="T554" s="37">
        <f t="shared" si="106"/>
        <v>3884</v>
      </c>
      <c r="U554" s="37">
        <f t="shared" si="107"/>
        <v>112439</v>
      </c>
      <c r="V554" s="37">
        <f t="shared" si="108"/>
        <v>395</v>
      </c>
      <c r="W554" s="37">
        <f t="shared" si="109"/>
        <v>563.6999999999989</v>
      </c>
      <c r="X554" s="37">
        <f t="shared" si="110"/>
      </c>
      <c r="Y554" s="37">
        <f t="shared" si="111"/>
      </c>
      <c r="Z554" s="37">
        <f t="shared" si="111"/>
      </c>
    </row>
    <row r="555" spans="1:26" ht="16.5" customHeight="1">
      <c r="A555" s="58" t="s">
        <v>23</v>
      </c>
      <c r="B555" s="58">
        <v>1984</v>
      </c>
      <c r="C555" s="21" t="str">
        <f t="shared" si="101"/>
        <v>October-1984</v>
      </c>
      <c r="D555" s="23">
        <v>105.1</v>
      </c>
      <c r="E555" s="23">
        <v>161.8919278252611</v>
      </c>
      <c r="F555" s="24">
        <v>3.35</v>
      </c>
      <c r="G555" s="1">
        <f t="shared" si="100"/>
        <v>7.206486352334119</v>
      </c>
      <c r="H555" s="25">
        <f t="shared" si="102"/>
        <v>0</v>
      </c>
      <c r="I555" s="25">
        <f t="shared" si="103"/>
        <v>-0.00280742381623289</v>
      </c>
      <c r="J555" s="26" t="b">
        <f t="shared" si="104"/>
        <v>0</v>
      </c>
      <c r="K555" s="26" t="b">
        <f t="shared" si="105"/>
        <v>0</v>
      </c>
      <c r="L555" s="23">
        <v>7.4</v>
      </c>
      <c r="M555" s="37">
        <v>79356</v>
      </c>
      <c r="N555" s="37">
        <v>2237090</v>
      </c>
      <c r="O555" s="37">
        <v>7606</v>
      </c>
      <c r="P555" s="37">
        <v>11387.1</v>
      </c>
      <c r="T555" s="37">
        <f t="shared" si="106"/>
        <v>3824</v>
      </c>
      <c r="U555" s="37">
        <f t="shared" si="107"/>
        <v>86088</v>
      </c>
      <c r="V555" s="37">
        <f t="shared" si="108"/>
        <v>414</v>
      </c>
      <c r="W555" s="37">
        <f t="shared" si="109"/>
        <v>588.8000000000011</v>
      </c>
      <c r="X555" s="37">
        <f t="shared" si="110"/>
      </c>
      <c r="Y555" s="37">
        <f t="shared" si="111"/>
      </c>
      <c r="Z555" s="37">
        <f t="shared" si="111"/>
      </c>
    </row>
    <row r="556" spans="1:26" ht="16.5" customHeight="1">
      <c r="A556" s="58" t="s">
        <v>22</v>
      </c>
      <c r="B556" s="58">
        <v>1984</v>
      </c>
      <c r="C556" s="21" t="str">
        <f t="shared" si="101"/>
        <v>November-1984</v>
      </c>
      <c r="D556" s="23">
        <v>105.3</v>
      </c>
      <c r="E556" s="23">
        <v>162.2</v>
      </c>
      <c r="F556" s="24">
        <v>3.35</v>
      </c>
      <c r="G556" s="1">
        <f t="shared" si="100"/>
        <v>7.192798818901383</v>
      </c>
      <c r="H556" s="25">
        <f t="shared" si="102"/>
        <v>0</v>
      </c>
      <c r="I556" s="25">
        <f t="shared" si="103"/>
        <v>-0.0018993352326689417</v>
      </c>
      <c r="J556" s="26" t="b">
        <f t="shared" si="104"/>
        <v>0</v>
      </c>
      <c r="K556" s="26" t="b">
        <f t="shared" si="105"/>
        <v>0</v>
      </c>
      <c r="L556" s="23">
        <v>7.2</v>
      </c>
      <c r="M556" s="37">
        <v>79668</v>
      </c>
      <c r="N556" s="37">
        <v>2252005</v>
      </c>
      <c r="O556" s="37">
        <v>7674</v>
      </c>
      <c r="P556" s="37">
        <v>11498.2</v>
      </c>
      <c r="T556" s="37">
        <f t="shared" si="106"/>
        <v>3794</v>
      </c>
      <c r="U556" s="37">
        <f t="shared" si="107"/>
        <v>97146</v>
      </c>
      <c r="V556" s="37">
        <f t="shared" si="108"/>
        <v>448</v>
      </c>
      <c r="W556" s="37">
        <f t="shared" si="109"/>
        <v>650.1000000000004</v>
      </c>
      <c r="X556" s="37">
        <f t="shared" si="110"/>
      </c>
      <c r="Y556" s="37">
        <f t="shared" si="111"/>
      </c>
      <c r="Z556" s="37">
        <f t="shared" si="111"/>
      </c>
    </row>
    <row r="557" spans="1:26" ht="16.5" customHeight="1">
      <c r="A557" s="58" t="s">
        <v>21</v>
      </c>
      <c r="B557" s="58">
        <v>1984</v>
      </c>
      <c r="C557" s="21" t="str">
        <f t="shared" si="101"/>
        <v>December-1984</v>
      </c>
      <c r="D557" s="23">
        <v>105.5</v>
      </c>
      <c r="E557" s="23">
        <v>162.7084520417854</v>
      </c>
      <c r="F557" s="24">
        <v>3.35</v>
      </c>
      <c r="G557" s="1">
        <f t="shared" si="100"/>
        <v>7.17032184736285</v>
      </c>
      <c r="H557" s="25">
        <f t="shared" si="102"/>
        <v>0</v>
      </c>
      <c r="I557" s="25">
        <f t="shared" si="103"/>
        <v>-0.0031249270422339936</v>
      </c>
      <c r="J557" s="26" t="b">
        <f t="shared" si="104"/>
        <v>0</v>
      </c>
      <c r="K557" s="26" t="b">
        <f t="shared" si="105"/>
        <v>0</v>
      </c>
      <c r="L557" s="23">
        <v>7.3</v>
      </c>
      <c r="M557" s="37">
        <v>79825</v>
      </c>
      <c r="N557" s="37">
        <v>2262546</v>
      </c>
      <c r="O557" s="37">
        <v>7682</v>
      </c>
      <c r="P557" s="37">
        <v>11495</v>
      </c>
      <c r="T557" s="37">
        <f t="shared" si="106"/>
        <v>3606</v>
      </c>
      <c r="U557" s="37">
        <f t="shared" si="107"/>
        <v>97578</v>
      </c>
      <c r="V557" s="37">
        <f t="shared" si="108"/>
        <v>417</v>
      </c>
      <c r="W557" s="37">
        <f t="shared" si="109"/>
        <v>595.7999999999993</v>
      </c>
      <c r="X557" s="37">
        <f t="shared" si="110"/>
      </c>
      <c r="Y557" s="37">
        <f t="shared" si="111"/>
      </c>
      <c r="Z557" s="37">
        <f t="shared" si="111"/>
      </c>
    </row>
    <row r="558" spans="1:26" ht="16.5" customHeight="1">
      <c r="A558" s="58" t="s">
        <v>20</v>
      </c>
      <c r="B558" s="58">
        <v>1985</v>
      </c>
      <c r="C558" s="21" t="str">
        <f t="shared" si="101"/>
        <v>January-1985</v>
      </c>
      <c r="D558" s="23">
        <v>105.7</v>
      </c>
      <c r="E558" s="23">
        <v>162.9082464454976</v>
      </c>
      <c r="F558" s="24">
        <v>3.35</v>
      </c>
      <c r="G558" s="1">
        <f t="shared" si="100"/>
        <v>7.161528000463283</v>
      </c>
      <c r="H558" s="25">
        <f t="shared" si="102"/>
        <v>0</v>
      </c>
      <c r="I558" s="25">
        <f t="shared" si="103"/>
        <v>-0.0012264228979903535</v>
      </c>
      <c r="J558" s="26" t="b">
        <f t="shared" si="104"/>
        <v>0</v>
      </c>
      <c r="K558" s="26" t="b">
        <f t="shared" si="105"/>
        <v>0</v>
      </c>
      <c r="L558" s="23">
        <v>7.3</v>
      </c>
      <c r="M558" s="37">
        <v>80037</v>
      </c>
      <c r="N558" s="37">
        <v>2257262</v>
      </c>
      <c r="O558" s="37">
        <v>7708</v>
      </c>
      <c r="P558" s="37">
        <v>11518.2</v>
      </c>
      <c r="T558" s="37">
        <f t="shared" si="106"/>
        <v>3374</v>
      </c>
      <c r="U558" s="37">
        <f t="shared" si="107"/>
        <v>83694</v>
      </c>
      <c r="V558" s="37">
        <f t="shared" si="108"/>
        <v>399</v>
      </c>
      <c r="W558" s="37">
        <f t="shared" si="109"/>
        <v>542.1000000000004</v>
      </c>
      <c r="X558" s="37">
        <f t="shared" si="110"/>
      </c>
      <c r="Y558" s="37">
        <f t="shared" si="111"/>
      </c>
      <c r="Z558" s="37">
        <f t="shared" si="111"/>
      </c>
    </row>
    <row r="559" spans="1:26" ht="16.5" customHeight="1">
      <c r="A559" s="58" t="s">
        <v>19</v>
      </c>
      <c r="B559" s="58">
        <v>1985</v>
      </c>
      <c r="C559" s="21" t="str">
        <f t="shared" si="101"/>
        <v>February-1985</v>
      </c>
      <c r="D559" s="23">
        <v>106.3</v>
      </c>
      <c r="E559" s="23">
        <v>163.7621698113208</v>
      </c>
      <c r="F559" s="24">
        <v>3.35</v>
      </c>
      <c r="G559" s="1">
        <f t="shared" si="100"/>
        <v>7.124184845437684</v>
      </c>
      <c r="H559" s="25">
        <f t="shared" si="102"/>
        <v>0</v>
      </c>
      <c r="I559" s="25">
        <f t="shared" si="103"/>
        <v>-0.005214411648349904</v>
      </c>
      <c r="J559" s="26" t="b">
        <f t="shared" si="104"/>
        <v>0</v>
      </c>
      <c r="K559" s="26" t="b">
        <f t="shared" si="105"/>
        <v>0</v>
      </c>
      <c r="L559" s="23">
        <v>7.2</v>
      </c>
      <c r="M559" s="37">
        <v>80148</v>
      </c>
      <c r="N559" s="37">
        <v>2254170</v>
      </c>
      <c r="O559" s="37">
        <v>7740</v>
      </c>
      <c r="P559" s="37">
        <v>11539</v>
      </c>
      <c r="T559" s="37">
        <f t="shared" si="106"/>
        <v>3019</v>
      </c>
      <c r="U559" s="37">
        <f t="shared" si="107"/>
        <v>53497</v>
      </c>
      <c r="V559" s="37">
        <f t="shared" si="108"/>
        <v>391</v>
      </c>
      <c r="W559" s="37">
        <f t="shared" si="109"/>
        <v>521.2000000000007</v>
      </c>
      <c r="X559" s="37">
        <f t="shared" si="110"/>
      </c>
      <c r="Y559" s="37">
        <f t="shared" si="111"/>
      </c>
      <c r="Z559" s="37">
        <f t="shared" si="111"/>
      </c>
    </row>
    <row r="560" spans="1:26" ht="16.5" customHeight="1">
      <c r="A560" s="58" t="s">
        <v>18</v>
      </c>
      <c r="B560" s="58">
        <v>1985</v>
      </c>
      <c r="C560" s="21" t="str">
        <f t="shared" si="101"/>
        <v>March-1985</v>
      </c>
      <c r="D560" s="23">
        <v>106.8</v>
      </c>
      <c r="E560" s="23">
        <v>164.6165413533835</v>
      </c>
      <c r="F560" s="24">
        <v>3.35</v>
      </c>
      <c r="G560" s="1">
        <f t="shared" si="100"/>
        <v>7.087209820070884</v>
      </c>
      <c r="H560" s="25">
        <f t="shared" si="102"/>
        <v>0</v>
      </c>
      <c r="I560" s="25">
        <f t="shared" si="103"/>
        <v>-0.005190071028333687</v>
      </c>
      <c r="J560" s="26" t="b">
        <f t="shared" si="104"/>
        <v>0</v>
      </c>
      <c r="K560" s="26" t="b">
        <f t="shared" si="105"/>
        <v>0</v>
      </c>
      <c r="L560" s="23">
        <v>7.2</v>
      </c>
      <c r="M560" s="37">
        <v>80448</v>
      </c>
      <c r="N560" s="37">
        <v>2269407</v>
      </c>
      <c r="O560" s="37">
        <v>7784</v>
      </c>
      <c r="P560" s="37">
        <v>11628.3</v>
      </c>
      <c r="T560" s="37">
        <f t="shared" si="106"/>
        <v>3049</v>
      </c>
      <c r="U560" s="37">
        <f t="shared" si="107"/>
        <v>74569</v>
      </c>
      <c r="V560" s="37">
        <f t="shared" si="108"/>
        <v>412</v>
      </c>
      <c r="W560" s="37">
        <f t="shared" si="109"/>
        <v>571.6999999999989</v>
      </c>
      <c r="X560" s="37">
        <f t="shared" si="110"/>
      </c>
      <c r="Y560" s="37">
        <f t="shared" si="111"/>
      </c>
      <c r="Z560" s="37">
        <f t="shared" si="111"/>
      </c>
    </row>
    <row r="561" spans="1:26" ht="16.5" customHeight="1">
      <c r="A561" s="58" t="s">
        <v>17</v>
      </c>
      <c r="B561" s="58">
        <v>1985</v>
      </c>
      <c r="C561" s="21" t="str">
        <f t="shared" si="101"/>
        <v>April-1985</v>
      </c>
      <c r="D561" s="23">
        <v>107</v>
      </c>
      <c r="E561" s="23">
        <v>164.7539756782039</v>
      </c>
      <c r="F561" s="24">
        <v>3.35</v>
      </c>
      <c r="G561" s="1">
        <f t="shared" si="100"/>
        <v>7.081297817689925</v>
      </c>
      <c r="H561" s="25">
        <f t="shared" si="102"/>
        <v>0</v>
      </c>
      <c r="I561" s="25">
        <f t="shared" si="103"/>
        <v>-0.0008341791101226237</v>
      </c>
      <c r="J561" s="26" t="b">
        <f t="shared" si="104"/>
        <v>0</v>
      </c>
      <c r="K561" s="26" t="b">
        <f t="shared" si="105"/>
        <v>0</v>
      </c>
      <c r="L561" s="23">
        <v>7.3</v>
      </c>
      <c r="M561" s="37">
        <v>80609</v>
      </c>
      <c r="N561" s="37">
        <v>2273142</v>
      </c>
      <c r="O561" s="37">
        <v>7812</v>
      </c>
      <c r="P561" s="37">
        <v>11664.9</v>
      </c>
      <c r="T561" s="37">
        <f t="shared" si="106"/>
        <v>2892</v>
      </c>
      <c r="U561" s="37">
        <f t="shared" si="107"/>
        <v>61984</v>
      </c>
      <c r="V561" s="37">
        <f t="shared" si="108"/>
        <v>406</v>
      </c>
      <c r="W561" s="37">
        <f t="shared" si="109"/>
        <v>563.6999999999989</v>
      </c>
      <c r="X561" s="37">
        <f t="shared" si="110"/>
      </c>
      <c r="Y561" s="37">
        <f t="shared" si="111"/>
      </c>
      <c r="Z561" s="37">
        <f t="shared" si="111"/>
      </c>
    </row>
    <row r="562" spans="1:26" ht="16.5" customHeight="1">
      <c r="A562" s="58" t="s">
        <v>16</v>
      </c>
      <c r="B562" s="58">
        <v>1985</v>
      </c>
      <c r="C562" s="21" t="str">
        <f t="shared" si="101"/>
        <v>May-1985</v>
      </c>
      <c r="D562" s="23">
        <v>107.2</v>
      </c>
      <c r="E562" s="23">
        <v>165.145945945946</v>
      </c>
      <c r="F562" s="24">
        <v>3.35</v>
      </c>
      <c r="G562" s="1">
        <f t="shared" si="100"/>
        <v>7.064490513183219</v>
      </c>
      <c r="H562" s="25">
        <f t="shared" si="102"/>
        <v>0</v>
      </c>
      <c r="I562" s="25">
        <f t="shared" si="103"/>
        <v>-0.002373477989404682</v>
      </c>
      <c r="J562" s="26" t="b">
        <f t="shared" si="104"/>
        <v>0</v>
      </c>
      <c r="K562" s="26" t="b">
        <f t="shared" si="105"/>
        <v>0</v>
      </c>
      <c r="L562" s="23">
        <v>7.2</v>
      </c>
      <c r="M562" s="37">
        <v>80839</v>
      </c>
      <c r="N562" s="37">
        <v>2279947</v>
      </c>
      <c r="O562" s="37">
        <v>7852</v>
      </c>
      <c r="P562" s="37">
        <v>11721.3</v>
      </c>
      <c r="T562" s="37">
        <f t="shared" si="106"/>
        <v>2842</v>
      </c>
      <c r="U562" s="37">
        <f t="shared" si="107"/>
        <v>67629</v>
      </c>
      <c r="V562" s="37">
        <f t="shared" si="108"/>
        <v>424</v>
      </c>
      <c r="W562" s="37">
        <f t="shared" si="109"/>
        <v>597.5</v>
      </c>
      <c r="X562" s="37">
        <f t="shared" si="110"/>
      </c>
      <c r="Y562" s="37">
        <f t="shared" si="111"/>
      </c>
      <c r="Z562" s="37">
        <f t="shared" si="111"/>
      </c>
    </row>
    <row r="563" spans="1:26" ht="16.5" customHeight="1">
      <c r="A563" s="58" t="s">
        <v>27</v>
      </c>
      <c r="B563" s="58">
        <v>1985</v>
      </c>
      <c r="C563" s="21" t="str">
        <f t="shared" si="101"/>
        <v>June-1985</v>
      </c>
      <c r="D563" s="23">
        <v>107.5</v>
      </c>
      <c r="E563" s="23">
        <v>165.5460037174721</v>
      </c>
      <c r="F563" s="24">
        <v>3.35</v>
      </c>
      <c r="G563" s="1">
        <f t="shared" si="100"/>
        <v>7.047418495325907</v>
      </c>
      <c r="H563" s="25">
        <f t="shared" si="102"/>
        <v>0</v>
      </c>
      <c r="I563" s="25">
        <f t="shared" si="103"/>
        <v>-0.0024165957651798298</v>
      </c>
      <c r="J563" s="26" t="b">
        <f t="shared" si="104"/>
        <v>0</v>
      </c>
      <c r="K563" s="26" t="b">
        <f t="shared" si="105"/>
        <v>0</v>
      </c>
      <c r="L563" s="23">
        <v>7.4</v>
      </c>
      <c r="M563" s="37">
        <v>80961</v>
      </c>
      <c r="N563" s="37">
        <v>2282565</v>
      </c>
      <c r="O563" s="37">
        <v>7874</v>
      </c>
      <c r="P563" s="37">
        <v>11754.8</v>
      </c>
      <c r="T563" s="37">
        <f t="shared" si="106"/>
        <v>2609</v>
      </c>
      <c r="U563" s="37">
        <f t="shared" si="107"/>
        <v>60279</v>
      </c>
      <c r="V563" s="37">
        <f t="shared" si="108"/>
        <v>409</v>
      </c>
      <c r="W563" s="37">
        <f t="shared" si="109"/>
        <v>573.2999999999993</v>
      </c>
      <c r="X563" s="37">
        <f t="shared" si="110"/>
      </c>
      <c r="Y563" s="37">
        <f t="shared" si="111"/>
      </c>
      <c r="Z563" s="37">
        <f t="shared" si="111"/>
      </c>
    </row>
    <row r="564" spans="1:26" ht="16.5" customHeight="1">
      <c r="A564" s="58" t="s">
        <v>26</v>
      </c>
      <c r="B564" s="58">
        <v>1985</v>
      </c>
      <c r="C564" s="21" t="str">
        <f t="shared" si="101"/>
        <v>July-1985</v>
      </c>
      <c r="D564" s="23">
        <v>107.7</v>
      </c>
      <c r="E564" s="23">
        <v>165.8460111317254</v>
      </c>
      <c r="F564" s="24">
        <v>3.35</v>
      </c>
      <c r="G564" s="1">
        <f t="shared" si="100"/>
        <v>7.034670056062787</v>
      </c>
      <c r="H564" s="25">
        <f t="shared" si="102"/>
        <v>0</v>
      </c>
      <c r="I564" s="25">
        <f t="shared" si="103"/>
        <v>-0.0018089516425873198</v>
      </c>
      <c r="J564" s="26" t="b">
        <f t="shared" si="104"/>
        <v>0</v>
      </c>
      <c r="K564" s="26" t="b">
        <f t="shared" si="105"/>
        <v>0</v>
      </c>
      <c r="L564" s="23">
        <v>7.4</v>
      </c>
      <c r="M564" s="37">
        <v>81029</v>
      </c>
      <c r="N564" s="37">
        <v>2277660</v>
      </c>
      <c r="O564" s="37">
        <v>7884</v>
      </c>
      <c r="P564" s="37">
        <v>11765.1</v>
      </c>
      <c r="T564" s="37">
        <f t="shared" si="106"/>
        <v>2409</v>
      </c>
      <c r="U564" s="37">
        <f t="shared" si="107"/>
        <v>47687</v>
      </c>
      <c r="V564" s="37">
        <f t="shared" si="108"/>
        <v>388</v>
      </c>
      <c r="W564" s="37">
        <f t="shared" si="109"/>
        <v>528.3999999999996</v>
      </c>
      <c r="X564" s="37">
        <f t="shared" si="110"/>
      </c>
      <c r="Y564" s="37">
        <f t="shared" si="111"/>
      </c>
      <c r="Z564" s="37">
        <f t="shared" si="111"/>
      </c>
    </row>
    <row r="565" spans="1:26" ht="16.5" customHeight="1">
      <c r="A565" s="58" t="s">
        <v>25</v>
      </c>
      <c r="B565" s="58">
        <v>1985</v>
      </c>
      <c r="C565" s="21" t="str">
        <f t="shared" si="101"/>
        <v>August-1985</v>
      </c>
      <c r="D565" s="23">
        <v>107.9</v>
      </c>
      <c r="E565" s="23">
        <v>166.2459259259259</v>
      </c>
      <c r="F565" s="24">
        <v>3.35</v>
      </c>
      <c r="G565" s="1">
        <f t="shared" si="100"/>
        <v>7.017747724811239</v>
      </c>
      <c r="H565" s="25">
        <f t="shared" si="102"/>
        <v>0</v>
      </c>
      <c r="I565" s="25">
        <f t="shared" si="103"/>
        <v>-0.002405561471495399</v>
      </c>
      <c r="J565" s="26" t="b">
        <f t="shared" si="104"/>
        <v>0</v>
      </c>
      <c r="K565" s="26" t="b">
        <f t="shared" si="105"/>
        <v>0</v>
      </c>
      <c r="L565" s="23">
        <v>7.1</v>
      </c>
      <c r="M565" s="37">
        <v>81223</v>
      </c>
      <c r="N565" s="37">
        <v>2284028</v>
      </c>
      <c r="O565" s="37">
        <v>7889</v>
      </c>
      <c r="P565" s="37">
        <v>11804.8</v>
      </c>
      <c r="T565" s="37">
        <f t="shared" si="106"/>
        <v>2413</v>
      </c>
      <c r="U565" s="37">
        <f t="shared" si="107"/>
        <v>55578</v>
      </c>
      <c r="V565" s="37">
        <f t="shared" si="108"/>
        <v>381</v>
      </c>
      <c r="W565" s="37">
        <f t="shared" si="109"/>
        <v>537.5</v>
      </c>
      <c r="X565" s="37">
        <f t="shared" si="110"/>
      </c>
      <c r="Y565" s="37">
        <f t="shared" si="111"/>
      </c>
      <c r="Z565" s="37">
        <f t="shared" si="111"/>
      </c>
    </row>
    <row r="566" spans="1:26" ht="16.5" customHeight="1">
      <c r="A566" s="58" t="s">
        <v>24</v>
      </c>
      <c r="B566" s="58">
        <v>1985</v>
      </c>
      <c r="C566" s="21" t="str">
        <f t="shared" si="101"/>
        <v>September-1985</v>
      </c>
      <c r="D566" s="23">
        <v>108.1</v>
      </c>
      <c r="E566" s="23">
        <v>166.5917820867959</v>
      </c>
      <c r="F566" s="24">
        <v>3.35</v>
      </c>
      <c r="G566" s="1">
        <f t="shared" si="100"/>
        <v>7.00317839098424</v>
      </c>
      <c r="H566" s="25">
        <f t="shared" si="102"/>
        <v>0</v>
      </c>
      <c r="I566" s="25">
        <f t="shared" si="103"/>
        <v>-0.0020760697588899646</v>
      </c>
      <c r="J566" s="26" t="b">
        <f t="shared" si="104"/>
        <v>0</v>
      </c>
      <c r="K566" s="26" t="b">
        <f t="shared" si="105"/>
        <v>0</v>
      </c>
      <c r="L566" s="23">
        <v>7.1</v>
      </c>
      <c r="M566" s="37">
        <v>81407</v>
      </c>
      <c r="N566" s="37">
        <v>2288761</v>
      </c>
      <c r="O566" s="37">
        <v>7935</v>
      </c>
      <c r="P566" s="37">
        <v>11818.4</v>
      </c>
      <c r="T566" s="37">
        <f t="shared" si="106"/>
        <v>2318</v>
      </c>
      <c r="U566" s="37">
        <f t="shared" si="107"/>
        <v>46257</v>
      </c>
      <c r="V566" s="37">
        <f t="shared" si="108"/>
        <v>376</v>
      </c>
      <c r="W566" s="37">
        <f t="shared" si="109"/>
        <v>498.60000000000036</v>
      </c>
      <c r="X566" s="37">
        <f t="shared" si="110"/>
      </c>
      <c r="Y566" s="37">
        <f t="shared" si="111"/>
      </c>
      <c r="Z566" s="37">
        <f t="shared" si="111"/>
      </c>
    </row>
    <row r="567" spans="1:26" ht="16.5" customHeight="1">
      <c r="A567" s="58" t="s">
        <v>23</v>
      </c>
      <c r="B567" s="58">
        <v>1985</v>
      </c>
      <c r="C567" s="21" t="str">
        <f t="shared" si="101"/>
        <v>October-1985</v>
      </c>
      <c r="D567" s="23">
        <v>108.5</v>
      </c>
      <c r="E567" s="23">
        <v>166.9921803127875</v>
      </c>
      <c r="F567" s="24">
        <v>3.35</v>
      </c>
      <c r="G567" s="1">
        <f t="shared" si="100"/>
        <v>6.986386825063005</v>
      </c>
      <c r="H567" s="25">
        <f t="shared" si="102"/>
        <v>0</v>
      </c>
      <c r="I567" s="25">
        <f t="shared" si="103"/>
        <v>-0.0023977064389580915</v>
      </c>
      <c r="J567" s="26" t="b">
        <f t="shared" si="104"/>
        <v>0</v>
      </c>
      <c r="K567" s="26" t="b">
        <f t="shared" si="105"/>
        <v>0</v>
      </c>
      <c r="L567" s="23">
        <v>7.1</v>
      </c>
      <c r="M567" s="37">
        <v>81579</v>
      </c>
      <c r="N567" s="37">
        <v>2294677</v>
      </c>
      <c r="O567" s="37">
        <v>7954</v>
      </c>
      <c r="P567" s="37">
        <v>11832.5</v>
      </c>
      <c r="T567" s="37">
        <f t="shared" si="106"/>
        <v>2223</v>
      </c>
      <c r="U567" s="37">
        <f t="shared" si="107"/>
        <v>57587</v>
      </c>
      <c r="V567" s="37">
        <f t="shared" si="108"/>
        <v>348</v>
      </c>
      <c r="W567" s="37">
        <f t="shared" si="109"/>
        <v>445.39999999999964</v>
      </c>
      <c r="X567" s="37">
        <f t="shared" si="110"/>
      </c>
      <c r="Y567" s="37">
        <f t="shared" si="111"/>
      </c>
      <c r="Z567" s="37">
        <f t="shared" si="111"/>
      </c>
    </row>
    <row r="568" spans="1:26" ht="16.5" customHeight="1">
      <c r="A568" s="58" t="s">
        <v>22</v>
      </c>
      <c r="B568" s="58">
        <v>1985</v>
      </c>
      <c r="C568" s="21" t="str">
        <f t="shared" si="101"/>
        <v>November-1985</v>
      </c>
      <c r="D568" s="23">
        <v>109</v>
      </c>
      <c r="E568" s="23">
        <v>167.9</v>
      </c>
      <c r="F568" s="24">
        <v>3.35</v>
      </c>
      <c r="G568" s="1">
        <f t="shared" si="100"/>
        <v>6.948612081154284</v>
      </c>
      <c r="H568" s="25">
        <f t="shared" si="102"/>
        <v>0</v>
      </c>
      <c r="I568" s="25">
        <f t="shared" si="103"/>
        <v>-0.0054069070113907935</v>
      </c>
      <c r="J568" s="26" t="b">
        <f t="shared" si="104"/>
        <v>0</v>
      </c>
      <c r="K568" s="26" t="b">
        <f t="shared" si="105"/>
        <v>0</v>
      </c>
      <c r="L568" s="23">
        <v>7</v>
      </c>
      <c r="M568" s="37">
        <v>81768</v>
      </c>
      <c r="N568" s="37">
        <v>2299897</v>
      </c>
      <c r="O568" s="37">
        <v>7981</v>
      </c>
      <c r="P568" s="37">
        <v>11860.8</v>
      </c>
      <c r="T568" s="37">
        <f t="shared" si="106"/>
        <v>2100</v>
      </c>
      <c r="U568" s="37">
        <f t="shared" si="107"/>
        <v>47892</v>
      </c>
      <c r="V568" s="37">
        <f t="shared" si="108"/>
        <v>307</v>
      </c>
      <c r="W568" s="37">
        <f t="shared" si="109"/>
        <v>362.59999999999854</v>
      </c>
      <c r="X568" s="37">
        <f t="shared" si="110"/>
      </c>
      <c r="Y568" s="37">
        <f t="shared" si="111"/>
      </c>
      <c r="Z568" s="37">
        <f t="shared" si="111"/>
      </c>
    </row>
    <row r="569" spans="1:26" ht="16.5" customHeight="1">
      <c r="A569" s="58" t="s">
        <v>21</v>
      </c>
      <c r="B569" s="58">
        <v>1985</v>
      </c>
      <c r="C569" s="21" t="str">
        <f t="shared" si="101"/>
        <v>December-1985</v>
      </c>
      <c r="D569" s="23">
        <v>109.5</v>
      </c>
      <c r="E569" s="23">
        <v>168.6079597438244</v>
      </c>
      <c r="F569" s="24">
        <v>3.35</v>
      </c>
      <c r="G569" s="1">
        <f t="shared" si="100"/>
        <v>6.919435892578232</v>
      </c>
      <c r="H569" s="25">
        <f t="shared" si="102"/>
        <v>0</v>
      </c>
      <c r="I569" s="25">
        <f t="shared" si="103"/>
        <v>-0.0041988512576752735</v>
      </c>
      <c r="J569" s="26" t="b">
        <f t="shared" si="104"/>
        <v>0</v>
      </c>
      <c r="K569" s="26" t="b">
        <f t="shared" si="105"/>
        <v>0</v>
      </c>
      <c r="L569" s="23">
        <v>7</v>
      </c>
      <c r="M569" s="37">
        <v>81915</v>
      </c>
      <c r="N569" s="37">
        <v>2311043</v>
      </c>
      <c r="O569" s="37">
        <v>8005</v>
      </c>
      <c r="P569" s="37">
        <v>11887.2</v>
      </c>
      <c r="T569" s="37">
        <f t="shared" si="106"/>
        <v>2090</v>
      </c>
      <c r="U569" s="37">
        <f t="shared" si="107"/>
        <v>48497</v>
      </c>
      <c r="V569" s="37">
        <f t="shared" si="108"/>
        <v>323</v>
      </c>
      <c r="W569" s="37">
        <f t="shared" si="109"/>
        <v>392.2000000000007</v>
      </c>
      <c r="X569" s="37">
        <f t="shared" si="110"/>
      </c>
      <c r="Y569" s="37">
        <f t="shared" si="111"/>
      </c>
      <c r="Z569" s="37">
        <f t="shared" si="111"/>
      </c>
    </row>
    <row r="570" spans="1:26" ht="16.5" customHeight="1">
      <c r="A570" s="58" t="s">
        <v>20</v>
      </c>
      <c r="B570" s="58">
        <v>1986</v>
      </c>
      <c r="C570" s="21" t="str">
        <f t="shared" si="101"/>
        <v>January-1986</v>
      </c>
      <c r="D570" s="23">
        <v>109.9</v>
      </c>
      <c r="E570" s="23">
        <v>169.2620437956205</v>
      </c>
      <c r="F570" s="24">
        <v>3.35</v>
      </c>
      <c r="G570" s="1">
        <f t="shared" si="100"/>
        <v>6.892696922852533</v>
      </c>
      <c r="H570" s="25">
        <f t="shared" si="102"/>
        <v>0</v>
      </c>
      <c r="I570" s="25">
        <f t="shared" si="103"/>
        <v>-0.003864327980027782</v>
      </c>
      <c r="J570" s="26" t="b">
        <f t="shared" si="104"/>
        <v>0</v>
      </c>
      <c r="K570" s="26" t="b">
        <f t="shared" si="105"/>
        <v>0</v>
      </c>
      <c r="L570" s="23">
        <v>6.7</v>
      </c>
      <c r="M570" s="37">
        <v>82019</v>
      </c>
      <c r="N570" s="37">
        <v>2321060</v>
      </c>
      <c r="O570" s="37">
        <v>8026</v>
      </c>
      <c r="P570" s="37">
        <v>11895.4</v>
      </c>
      <c r="T570" s="37">
        <f t="shared" si="106"/>
        <v>1982</v>
      </c>
      <c r="U570" s="37">
        <f t="shared" si="107"/>
        <v>63798</v>
      </c>
      <c r="V570" s="37">
        <f t="shared" si="108"/>
        <v>318</v>
      </c>
      <c r="W570" s="37">
        <f t="shared" si="109"/>
        <v>377.1999999999989</v>
      </c>
      <c r="X570" s="37">
        <f t="shared" si="110"/>
      </c>
      <c r="Y570" s="37">
        <f t="shared" si="111"/>
      </c>
      <c r="Z570" s="37">
        <f t="shared" si="111"/>
      </c>
    </row>
    <row r="571" spans="1:26" ht="16.5" customHeight="1">
      <c r="A571" s="58" t="s">
        <v>19</v>
      </c>
      <c r="B571" s="58">
        <v>1986</v>
      </c>
      <c r="C571" s="21" t="str">
        <f t="shared" si="101"/>
        <v>February-1986</v>
      </c>
      <c r="D571" s="23">
        <v>109.7</v>
      </c>
      <c r="E571" s="23">
        <v>168.9159194876487</v>
      </c>
      <c r="F571" s="24">
        <v>3.35</v>
      </c>
      <c r="G571" s="1">
        <f t="shared" si="100"/>
        <v>6.906820694961865</v>
      </c>
      <c r="H571" s="25">
        <f t="shared" si="102"/>
        <v>0</v>
      </c>
      <c r="I571" s="25">
        <f t="shared" si="103"/>
        <v>0.002049092288173071</v>
      </c>
      <c r="J571" s="26" t="b">
        <f t="shared" si="104"/>
        <v>0</v>
      </c>
      <c r="K571" s="26" t="b">
        <f t="shared" si="105"/>
        <v>0</v>
      </c>
      <c r="L571" s="23">
        <v>7.2</v>
      </c>
      <c r="M571" s="37">
        <v>82082</v>
      </c>
      <c r="N571" s="37">
        <v>2310268</v>
      </c>
      <c r="O571" s="37">
        <v>8048</v>
      </c>
      <c r="P571" s="37">
        <v>11896.1</v>
      </c>
      <c r="T571" s="37">
        <f t="shared" si="106"/>
        <v>1934</v>
      </c>
      <c r="U571" s="37">
        <f t="shared" si="107"/>
        <v>56098</v>
      </c>
      <c r="V571" s="37">
        <f t="shared" si="108"/>
        <v>308</v>
      </c>
      <c r="W571" s="37">
        <f t="shared" si="109"/>
        <v>357.10000000000036</v>
      </c>
      <c r="X571" s="37">
        <f t="shared" si="110"/>
      </c>
      <c r="Y571" s="37">
        <f t="shared" si="111"/>
      </c>
      <c r="Z571" s="37">
        <f t="shared" si="111"/>
      </c>
    </row>
    <row r="572" spans="1:26" ht="16.5" customHeight="1">
      <c r="A572" s="58" t="s">
        <v>18</v>
      </c>
      <c r="B572" s="58">
        <v>1986</v>
      </c>
      <c r="C572" s="21" t="str">
        <f t="shared" si="101"/>
        <v>March-1986</v>
      </c>
      <c r="D572" s="23">
        <v>109.1</v>
      </c>
      <c r="E572" s="23">
        <v>167.9618566176471</v>
      </c>
      <c r="F572" s="24">
        <v>3.35</v>
      </c>
      <c r="G572" s="1">
        <f t="shared" si="100"/>
        <v>6.946053061807049</v>
      </c>
      <c r="H572" s="25">
        <f t="shared" si="102"/>
        <v>0</v>
      </c>
      <c r="I572" s="25">
        <f t="shared" si="103"/>
        <v>0.0056802353177927145</v>
      </c>
      <c r="J572" s="26" t="b">
        <f t="shared" si="104"/>
        <v>0</v>
      </c>
      <c r="K572" s="26" t="b">
        <f t="shared" si="105"/>
        <v>0</v>
      </c>
      <c r="L572" s="23">
        <v>7.2</v>
      </c>
      <c r="M572" s="37">
        <v>82180</v>
      </c>
      <c r="N572" s="37">
        <v>2311590</v>
      </c>
      <c r="O572" s="37">
        <v>8070</v>
      </c>
      <c r="P572" s="37">
        <v>11960</v>
      </c>
      <c r="T572" s="37">
        <f t="shared" si="106"/>
        <v>1732</v>
      </c>
      <c r="U572" s="37">
        <f t="shared" si="107"/>
        <v>42183</v>
      </c>
      <c r="V572" s="37">
        <f t="shared" si="108"/>
        <v>286</v>
      </c>
      <c r="W572" s="37">
        <f t="shared" si="109"/>
        <v>331.7000000000007</v>
      </c>
      <c r="X572" s="37">
        <f t="shared" si="110"/>
      </c>
      <c r="Y572" s="37">
        <f t="shared" si="111"/>
      </c>
      <c r="Z572" s="37">
        <f t="shared" si="111"/>
      </c>
    </row>
    <row r="573" spans="1:26" ht="16.5" customHeight="1">
      <c r="A573" s="58" t="s">
        <v>17</v>
      </c>
      <c r="B573" s="58">
        <v>1986</v>
      </c>
      <c r="C573" s="21" t="str">
        <f t="shared" si="101"/>
        <v>April-1986</v>
      </c>
      <c r="D573" s="23">
        <v>108.7</v>
      </c>
      <c r="E573" s="23">
        <v>167.2538674033149</v>
      </c>
      <c r="F573" s="24">
        <v>3.35</v>
      </c>
      <c r="G573" s="1">
        <f t="shared" si="100"/>
        <v>6.975455853660465</v>
      </c>
      <c r="H573" s="25">
        <f t="shared" si="102"/>
        <v>0</v>
      </c>
      <c r="I573" s="25">
        <f t="shared" si="103"/>
        <v>0.004233021485984256</v>
      </c>
      <c r="J573" s="26" t="b">
        <f t="shared" si="104"/>
        <v>0</v>
      </c>
      <c r="K573" s="26" t="b">
        <f t="shared" si="105"/>
        <v>0</v>
      </c>
      <c r="L573" s="23">
        <v>7.1</v>
      </c>
      <c r="M573" s="37">
        <v>82357</v>
      </c>
      <c r="N573" s="37">
        <v>2309424</v>
      </c>
      <c r="O573" s="37">
        <v>8093</v>
      </c>
      <c r="P573" s="37">
        <v>11991</v>
      </c>
      <c r="T573" s="37">
        <f t="shared" si="106"/>
        <v>1748</v>
      </c>
      <c r="U573" s="37">
        <f t="shared" si="107"/>
        <v>36282</v>
      </c>
      <c r="V573" s="37">
        <f t="shared" si="108"/>
        <v>281</v>
      </c>
      <c r="W573" s="37">
        <f t="shared" si="109"/>
        <v>326.10000000000036</v>
      </c>
      <c r="X573" s="37">
        <f t="shared" si="110"/>
      </c>
      <c r="Y573" s="37">
        <f t="shared" si="111"/>
      </c>
      <c r="Z573" s="37">
        <f t="shared" si="111"/>
      </c>
    </row>
    <row r="574" spans="1:26" ht="16.5" customHeight="1">
      <c r="A574" s="58" t="s">
        <v>16</v>
      </c>
      <c r="B574" s="58">
        <v>1986</v>
      </c>
      <c r="C574" s="21" t="str">
        <f t="shared" si="101"/>
        <v>May-1986</v>
      </c>
      <c r="D574" s="23">
        <v>109</v>
      </c>
      <c r="E574" s="23">
        <v>167.7539026629935</v>
      </c>
      <c r="F574" s="24">
        <v>3.35</v>
      </c>
      <c r="G574" s="1">
        <f t="shared" si="100"/>
        <v>6.954663646601242</v>
      </c>
      <c r="H574" s="25">
        <f t="shared" si="102"/>
        <v>0</v>
      </c>
      <c r="I574" s="25">
        <f t="shared" si="103"/>
        <v>-0.0029807667764555346</v>
      </c>
      <c r="J574" s="26" t="b">
        <f t="shared" si="104"/>
        <v>0</v>
      </c>
      <c r="K574" s="26" t="b">
        <f t="shared" si="105"/>
        <v>0</v>
      </c>
      <c r="L574" s="23">
        <v>7.2</v>
      </c>
      <c r="M574" s="37">
        <v>82459</v>
      </c>
      <c r="N574" s="37">
        <v>2318898</v>
      </c>
      <c r="O574" s="37">
        <v>8122</v>
      </c>
      <c r="P574" s="37">
        <v>12035.8</v>
      </c>
      <c r="T574" s="37">
        <f t="shared" si="106"/>
        <v>1620</v>
      </c>
      <c r="U574" s="37">
        <f t="shared" si="107"/>
        <v>38951</v>
      </c>
      <c r="V574" s="37">
        <f t="shared" si="108"/>
        <v>270</v>
      </c>
      <c r="W574" s="37">
        <f t="shared" si="109"/>
        <v>314.5</v>
      </c>
      <c r="X574" s="37">
        <f t="shared" si="110"/>
      </c>
      <c r="Y574" s="37">
        <f t="shared" si="111"/>
      </c>
      <c r="Z574" s="37">
        <f t="shared" si="111"/>
      </c>
    </row>
    <row r="575" spans="1:26" ht="16.5" customHeight="1">
      <c r="A575" s="58" t="s">
        <v>27</v>
      </c>
      <c r="B575" s="58">
        <v>1986</v>
      </c>
      <c r="C575" s="21" t="str">
        <f t="shared" si="101"/>
        <v>June-1986</v>
      </c>
      <c r="D575" s="23">
        <v>109.4</v>
      </c>
      <c r="E575" s="23">
        <v>168.2462100456621</v>
      </c>
      <c r="F575" s="24">
        <v>3.35</v>
      </c>
      <c r="G575" s="1">
        <f t="shared" si="100"/>
        <v>6.934313516537276</v>
      </c>
      <c r="H575" s="25">
        <f t="shared" si="102"/>
        <v>0</v>
      </c>
      <c r="I575" s="25">
        <f t="shared" si="103"/>
        <v>-0.002926112763758426</v>
      </c>
      <c r="J575" s="26" t="b">
        <f t="shared" si="104"/>
        <v>0</v>
      </c>
      <c r="K575" s="26" t="b">
        <f t="shared" si="105"/>
        <v>0</v>
      </c>
      <c r="L575" s="23">
        <v>7.2</v>
      </c>
      <c r="M575" s="37">
        <v>82376</v>
      </c>
      <c r="N575" s="37">
        <v>2309563</v>
      </c>
      <c r="O575" s="37">
        <v>8138</v>
      </c>
      <c r="P575" s="37">
        <v>12051.8</v>
      </c>
      <c r="T575" s="37">
        <f t="shared" si="106"/>
        <v>1415</v>
      </c>
      <c r="U575" s="37">
        <f t="shared" si="107"/>
        <v>26998</v>
      </c>
      <c r="V575" s="37">
        <f t="shared" si="108"/>
        <v>264</v>
      </c>
      <c r="W575" s="37">
        <f t="shared" si="109"/>
        <v>297</v>
      </c>
      <c r="X575" s="37">
        <f t="shared" si="110"/>
      </c>
      <c r="Y575" s="37">
        <f t="shared" si="111"/>
      </c>
      <c r="Z575" s="37">
        <f t="shared" si="111"/>
      </c>
    </row>
    <row r="576" spans="1:26" ht="16.5" customHeight="1">
      <c r="A576" s="58" t="s">
        <v>26</v>
      </c>
      <c r="B576" s="58">
        <v>1986</v>
      </c>
      <c r="C576" s="21" t="str">
        <f t="shared" si="101"/>
        <v>July-1986</v>
      </c>
      <c r="D576" s="23">
        <v>109.5</v>
      </c>
      <c r="E576" s="23">
        <v>168.4</v>
      </c>
      <c r="F576" s="24">
        <v>3.35</v>
      </c>
      <c r="G576" s="1">
        <f t="shared" si="100"/>
        <v>6.927980810129479</v>
      </c>
      <c r="H576" s="25">
        <f t="shared" si="102"/>
        <v>0</v>
      </c>
      <c r="I576" s="25">
        <f t="shared" si="103"/>
        <v>-0.0009132420091324533</v>
      </c>
      <c r="J576" s="26" t="b">
        <f t="shared" si="104"/>
        <v>0</v>
      </c>
      <c r="K576" s="26" t="b">
        <f t="shared" si="105"/>
        <v>0</v>
      </c>
      <c r="L576" s="23">
        <v>7</v>
      </c>
      <c r="M576" s="37">
        <v>82694</v>
      </c>
      <c r="N576" s="37">
        <v>2312283</v>
      </c>
      <c r="O576" s="37">
        <v>8167</v>
      </c>
      <c r="P576" s="37">
        <v>12103.2</v>
      </c>
      <c r="T576" s="37">
        <f t="shared" si="106"/>
        <v>1665</v>
      </c>
      <c r="U576" s="37">
        <f t="shared" si="107"/>
        <v>34623</v>
      </c>
      <c r="V576" s="37">
        <f t="shared" si="108"/>
        <v>283</v>
      </c>
      <c r="W576" s="37">
        <f t="shared" si="109"/>
        <v>338.10000000000036</v>
      </c>
      <c r="X576" s="37">
        <f t="shared" si="110"/>
      </c>
      <c r="Y576" s="37">
        <f t="shared" si="111"/>
      </c>
      <c r="Z576" s="37">
        <f t="shared" si="111"/>
      </c>
    </row>
    <row r="577" spans="1:26" ht="16.5" customHeight="1">
      <c r="A577" s="58" t="s">
        <v>25</v>
      </c>
      <c r="B577" s="58">
        <v>1986</v>
      </c>
      <c r="C577" s="21" t="str">
        <f t="shared" si="101"/>
        <v>August-1986</v>
      </c>
      <c r="D577" s="23">
        <v>109.6</v>
      </c>
      <c r="E577" s="23">
        <v>168.5462169553327</v>
      </c>
      <c r="F577" s="24">
        <v>3.35</v>
      </c>
      <c r="G577" s="1">
        <f t="shared" si="100"/>
        <v>6.921970658854894</v>
      </c>
      <c r="H577" s="25">
        <f t="shared" si="102"/>
        <v>0</v>
      </c>
      <c r="I577" s="25">
        <f t="shared" si="103"/>
        <v>-0.0008675184645138279</v>
      </c>
      <c r="J577" s="26" t="b">
        <f t="shared" si="104"/>
        <v>0</v>
      </c>
      <c r="K577" s="26" t="b">
        <f t="shared" si="105"/>
        <v>0</v>
      </c>
      <c r="L577" s="23">
        <v>6.9</v>
      </c>
      <c r="M577" s="37">
        <v>82787</v>
      </c>
      <c r="N577" s="37">
        <v>2322367</v>
      </c>
      <c r="O577" s="37">
        <v>8143</v>
      </c>
      <c r="P577" s="37">
        <v>12150.4</v>
      </c>
      <c r="T577" s="37">
        <f t="shared" si="106"/>
        <v>1564</v>
      </c>
      <c r="U577" s="37">
        <f t="shared" si="107"/>
        <v>38339</v>
      </c>
      <c r="V577" s="37">
        <f t="shared" si="108"/>
        <v>254</v>
      </c>
      <c r="W577" s="37">
        <f t="shared" si="109"/>
        <v>345.60000000000036</v>
      </c>
      <c r="X577" s="37">
        <f t="shared" si="110"/>
      </c>
      <c r="Y577" s="37">
        <f t="shared" si="111"/>
      </c>
      <c r="Z577" s="37">
        <f t="shared" si="111"/>
      </c>
    </row>
    <row r="578" spans="1:26" ht="16.5" customHeight="1">
      <c r="A578" s="58" t="s">
        <v>24</v>
      </c>
      <c r="B578" s="58">
        <v>1986</v>
      </c>
      <c r="C578" s="21" t="str">
        <f t="shared" si="101"/>
        <v>September-1986</v>
      </c>
      <c r="D578" s="23">
        <v>110</v>
      </c>
      <c r="E578" s="23">
        <v>169.2921960072595</v>
      </c>
      <c r="F578" s="24">
        <v>3.35</v>
      </c>
      <c r="G578" s="1">
        <f t="shared" si="100"/>
        <v>6.891469281760488</v>
      </c>
      <c r="H578" s="25">
        <f t="shared" si="102"/>
        <v>0</v>
      </c>
      <c r="I578" s="25">
        <f t="shared" si="103"/>
        <v>-0.004406458593606999</v>
      </c>
      <c r="J578" s="26" t="b">
        <f t="shared" si="104"/>
        <v>0</v>
      </c>
      <c r="K578" s="26" t="b">
        <f t="shared" si="105"/>
        <v>0</v>
      </c>
      <c r="L578" s="23">
        <v>7</v>
      </c>
      <c r="M578" s="37">
        <v>83024</v>
      </c>
      <c r="N578" s="37">
        <v>2322802</v>
      </c>
      <c r="O578" s="37">
        <v>8231</v>
      </c>
      <c r="P578" s="37">
        <v>12193.7</v>
      </c>
      <c r="T578" s="37">
        <f t="shared" si="106"/>
        <v>1617</v>
      </c>
      <c r="U578" s="37">
        <f t="shared" si="107"/>
        <v>34041</v>
      </c>
      <c r="V578" s="37">
        <f t="shared" si="108"/>
        <v>296</v>
      </c>
      <c r="W578" s="37">
        <f t="shared" si="109"/>
        <v>375.3000000000011</v>
      </c>
      <c r="X578" s="37">
        <f t="shared" si="110"/>
      </c>
      <c r="Y578" s="37">
        <f t="shared" si="111"/>
      </c>
      <c r="Z578" s="37">
        <f t="shared" si="111"/>
      </c>
    </row>
    <row r="579" spans="1:26" ht="16.5" customHeight="1">
      <c r="A579" s="58" t="s">
        <v>23</v>
      </c>
      <c r="B579" s="58">
        <v>1986</v>
      </c>
      <c r="C579" s="21" t="str">
        <f t="shared" si="101"/>
        <v>October-1986</v>
      </c>
      <c r="D579" s="23">
        <v>110.2</v>
      </c>
      <c r="E579" s="23">
        <v>169.5461468721668</v>
      </c>
      <c r="F579" s="24">
        <v>3.35</v>
      </c>
      <c r="G579" s="1">
        <f aca="true" t="shared" si="112" ref="G579:G642">F579/(E579/$E$922)</f>
        <v>6.8811470502213385</v>
      </c>
      <c r="H579" s="25">
        <f t="shared" si="102"/>
        <v>0</v>
      </c>
      <c r="I579" s="25">
        <f t="shared" si="103"/>
        <v>-0.00149782740328952</v>
      </c>
      <c r="J579" s="26" t="b">
        <f t="shared" si="104"/>
        <v>0</v>
      </c>
      <c r="K579" s="26" t="b">
        <f t="shared" si="105"/>
        <v>0</v>
      </c>
      <c r="L579" s="23">
        <v>7</v>
      </c>
      <c r="M579" s="37">
        <v>83151</v>
      </c>
      <c r="N579" s="37">
        <v>2326158</v>
      </c>
      <c r="O579" s="37">
        <v>8252</v>
      </c>
      <c r="P579" s="37">
        <v>12207.7</v>
      </c>
      <c r="T579" s="37">
        <f t="shared" si="106"/>
        <v>1572</v>
      </c>
      <c r="U579" s="37">
        <f t="shared" si="107"/>
        <v>31481</v>
      </c>
      <c r="V579" s="37">
        <f t="shared" si="108"/>
        <v>298</v>
      </c>
      <c r="W579" s="37">
        <f t="shared" si="109"/>
        <v>375.2000000000007</v>
      </c>
      <c r="X579" s="37">
        <f t="shared" si="110"/>
      </c>
      <c r="Y579" s="37">
        <f t="shared" si="111"/>
      </c>
      <c r="Z579" s="37">
        <f t="shared" si="111"/>
      </c>
    </row>
    <row r="580" spans="1:26" ht="16.5" customHeight="1">
      <c r="A580" s="58" t="s">
        <v>22</v>
      </c>
      <c r="B580" s="58">
        <v>1986</v>
      </c>
      <c r="C580" s="21" t="str">
        <f aca="true" t="shared" si="113" ref="C580:C643">CONCATENATE(A580,"-",B580)</f>
        <v>November-1986</v>
      </c>
      <c r="D580" s="23">
        <v>110.4</v>
      </c>
      <c r="E580" s="23">
        <v>169.8</v>
      </c>
      <c r="F580" s="24">
        <v>3.35</v>
      </c>
      <c r="G580" s="1">
        <f t="shared" si="112"/>
        <v>6.87085964915079</v>
      </c>
      <c r="H580" s="25">
        <f aca="true" t="shared" si="114" ref="H580:H643">F580/F579-1</f>
        <v>0</v>
      </c>
      <c r="I580" s="25">
        <f aca="true" t="shared" si="115" ref="I580:I643">G580/G579-1</f>
        <v>-0.0014950125314089346</v>
      </c>
      <c r="J580" s="26" t="b">
        <f aca="true" t="shared" si="116" ref="J580:J643">IF(H580&gt;0,TRUE,FALSE)</f>
        <v>0</v>
      </c>
      <c r="K580" s="26" t="b">
        <f t="shared" si="105"/>
        <v>0</v>
      </c>
      <c r="L580" s="23">
        <v>6.9</v>
      </c>
      <c r="M580" s="37">
        <v>83301</v>
      </c>
      <c r="N580" s="37">
        <v>2337670</v>
      </c>
      <c r="O580" s="37">
        <v>8273</v>
      </c>
      <c r="P580" s="37">
        <v>12223</v>
      </c>
      <c r="T580" s="37">
        <f t="shared" si="106"/>
        <v>1533</v>
      </c>
      <c r="U580" s="37">
        <f t="shared" si="107"/>
        <v>37773</v>
      </c>
      <c r="V580" s="37">
        <f t="shared" si="108"/>
        <v>292</v>
      </c>
      <c r="W580" s="37">
        <f t="shared" si="109"/>
        <v>362.2000000000007</v>
      </c>
      <c r="X580" s="37">
        <f t="shared" si="110"/>
      </c>
      <c r="Y580" s="37">
        <f t="shared" si="111"/>
      </c>
      <c r="Z580" s="37">
        <f t="shared" si="111"/>
      </c>
    </row>
    <row r="581" spans="1:26" ht="16.5" customHeight="1">
      <c r="A581" s="58" t="s">
        <v>21</v>
      </c>
      <c r="B581" s="58">
        <v>1986</v>
      </c>
      <c r="C581" s="21" t="str">
        <f t="shared" si="113"/>
        <v>December-1986</v>
      </c>
      <c r="D581" s="23">
        <v>110.8</v>
      </c>
      <c r="E581" s="23">
        <v>170.3612669683258</v>
      </c>
      <c r="F581" s="24">
        <v>3.35</v>
      </c>
      <c r="G581" s="1">
        <f t="shared" si="112"/>
        <v>6.848223127166085</v>
      </c>
      <c r="H581" s="25">
        <f t="shared" si="114"/>
        <v>0</v>
      </c>
      <c r="I581" s="25">
        <f t="shared" si="115"/>
        <v>-0.0032945691137066246</v>
      </c>
      <c r="J581" s="26" t="b">
        <f t="shared" si="116"/>
        <v>0</v>
      </c>
      <c r="K581" s="26" t="b">
        <f t="shared" si="105"/>
        <v>0</v>
      </c>
      <c r="L581" s="23">
        <v>6.6</v>
      </c>
      <c r="M581" s="37">
        <v>83490</v>
      </c>
      <c r="N581" s="37">
        <v>2336088</v>
      </c>
      <c r="O581" s="37">
        <v>8295</v>
      </c>
      <c r="P581" s="37">
        <v>12234.7</v>
      </c>
      <c r="T581" s="37">
        <f t="shared" si="106"/>
        <v>1575</v>
      </c>
      <c r="U581" s="37">
        <f t="shared" si="107"/>
        <v>25045</v>
      </c>
      <c r="V581" s="37">
        <f t="shared" si="108"/>
        <v>290</v>
      </c>
      <c r="W581" s="37">
        <f t="shared" si="109"/>
        <v>347.5</v>
      </c>
      <c r="X581" s="37">
        <f t="shared" si="110"/>
      </c>
      <c r="Y581" s="37">
        <f t="shared" si="111"/>
      </c>
      <c r="Z581" s="37">
        <f t="shared" si="111"/>
      </c>
    </row>
    <row r="582" spans="1:26" ht="16.5" customHeight="1">
      <c r="A582" s="58" t="s">
        <v>20</v>
      </c>
      <c r="B582" s="58">
        <v>1987</v>
      </c>
      <c r="C582" s="21" t="str">
        <f t="shared" si="113"/>
        <v>January-1987</v>
      </c>
      <c r="D582" s="23">
        <v>111.4</v>
      </c>
      <c r="E582" s="23">
        <v>171.2073741007194</v>
      </c>
      <c r="F582" s="24">
        <v>3.35</v>
      </c>
      <c r="G582" s="1">
        <f t="shared" si="112"/>
        <v>6.814379196888237</v>
      </c>
      <c r="H582" s="25">
        <f t="shared" si="114"/>
        <v>0</v>
      </c>
      <c r="I582" s="25">
        <f t="shared" si="115"/>
        <v>-0.004942001691444986</v>
      </c>
      <c r="J582" s="26" t="b">
        <f t="shared" si="116"/>
        <v>0</v>
      </c>
      <c r="K582" s="26" t="b">
        <f t="shared" si="105"/>
        <v>0</v>
      </c>
      <c r="L582" s="23">
        <v>6.6</v>
      </c>
      <c r="M582" s="37">
        <v>83638</v>
      </c>
      <c r="N582" s="37">
        <v>2347039</v>
      </c>
      <c r="O582" s="37">
        <v>8319</v>
      </c>
      <c r="P582" s="37">
        <v>12222.7</v>
      </c>
      <c r="T582" s="37">
        <f t="shared" si="106"/>
        <v>1619</v>
      </c>
      <c r="U582" s="37">
        <f t="shared" si="107"/>
        <v>25979</v>
      </c>
      <c r="V582" s="37">
        <f t="shared" si="108"/>
        <v>293</v>
      </c>
      <c r="W582" s="37">
        <f t="shared" si="109"/>
        <v>327.3000000000011</v>
      </c>
      <c r="X582" s="37">
        <f t="shared" si="110"/>
      </c>
      <c r="Y582" s="37">
        <f t="shared" si="111"/>
      </c>
      <c r="Z582" s="37">
        <f t="shared" si="111"/>
      </c>
    </row>
    <row r="583" spans="1:26" ht="16.5" customHeight="1">
      <c r="A583" s="58" t="s">
        <v>19</v>
      </c>
      <c r="B583" s="58">
        <v>1987</v>
      </c>
      <c r="C583" s="21" t="str">
        <f t="shared" si="113"/>
        <v>February-1987</v>
      </c>
      <c r="D583" s="23">
        <v>111.8</v>
      </c>
      <c r="E583" s="23">
        <v>171.8073476702509</v>
      </c>
      <c r="F583" s="24">
        <v>3.35</v>
      </c>
      <c r="G583" s="1">
        <f t="shared" si="112"/>
        <v>6.790582499795019</v>
      </c>
      <c r="H583" s="25">
        <f t="shared" si="114"/>
        <v>0</v>
      </c>
      <c r="I583" s="25">
        <f t="shared" si="115"/>
        <v>-0.0034921298632873965</v>
      </c>
      <c r="J583" s="26" t="b">
        <f t="shared" si="116"/>
        <v>0</v>
      </c>
      <c r="K583" s="26" t="b">
        <f t="shared" si="105"/>
        <v>0</v>
      </c>
      <c r="L583" s="23">
        <v>6.6</v>
      </c>
      <c r="M583" s="37">
        <v>83879</v>
      </c>
      <c r="N583" s="37">
        <v>2368628</v>
      </c>
      <c r="O583" s="37">
        <v>8353</v>
      </c>
      <c r="P583" s="37">
        <v>12248.1</v>
      </c>
      <c r="T583" s="37">
        <f t="shared" si="106"/>
        <v>1797</v>
      </c>
      <c r="U583" s="37">
        <f t="shared" si="107"/>
        <v>58360</v>
      </c>
      <c r="V583" s="37">
        <f t="shared" si="108"/>
        <v>305</v>
      </c>
      <c r="W583" s="37">
        <f t="shared" si="109"/>
        <v>352</v>
      </c>
      <c r="X583" s="37">
        <f t="shared" si="110"/>
      </c>
      <c r="Y583" s="37">
        <f t="shared" si="111"/>
      </c>
      <c r="Z583" s="37">
        <f t="shared" si="111"/>
      </c>
    </row>
    <row r="584" spans="1:26" ht="16.5" customHeight="1">
      <c r="A584" s="58" t="s">
        <v>18</v>
      </c>
      <c r="B584" s="58">
        <v>1987</v>
      </c>
      <c r="C584" s="21" t="str">
        <f t="shared" si="113"/>
        <v>March-1987</v>
      </c>
      <c r="D584" s="23">
        <v>112.2</v>
      </c>
      <c r="E584" s="23">
        <v>172.4537020517395</v>
      </c>
      <c r="F584" s="24">
        <v>3.35</v>
      </c>
      <c r="G584" s="1">
        <f t="shared" si="112"/>
        <v>6.765131479031861</v>
      </c>
      <c r="H584" s="25">
        <f t="shared" si="114"/>
        <v>0</v>
      </c>
      <c r="I584" s="25">
        <f t="shared" si="115"/>
        <v>-0.0037479878587627358</v>
      </c>
      <c r="J584" s="26" t="b">
        <f t="shared" si="116"/>
        <v>0</v>
      </c>
      <c r="K584" s="26" t="b">
        <f t="shared" si="105"/>
        <v>0</v>
      </c>
      <c r="L584" s="23">
        <v>6.6</v>
      </c>
      <c r="M584" s="37">
        <v>84100</v>
      </c>
      <c r="N584" s="37">
        <v>2360121</v>
      </c>
      <c r="O584" s="37">
        <v>8369</v>
      </c>
      <c r="P584" s="37">
        <v>12304.9</v>
      </c>
      <c r="T584" s="37">
        <f t="shared" si="106"/>
        <v>1920</v>
      </c>
      <c r="U584" s="37">
        <f t="shared" si="107"/>
        <v>48531</v>
      </c>
      <c r="V584" s="37">
        <f t="shared" si="108"/>
        <v>299</v>
      </c>
      <c r="W584" s="37">
        <f t="shared" si="109"/>
        <v>344.89999999999964</v>
      </c>
      <c r="X584" s="37">
        <f t="shared" si="110"/>
      </c>
      <c r="Y584" s="37">
        <f t="shared" si="111"/>
      </c>
      <c r="Z584" s="37">
        <f t="shared" si="111"/>
      </c>
    </row>
    <row r="585" spans="1:26" ht="16.5" customHeight="1">
      <c r="A585" s="58" t="s">
        <v>17</v>
      </c>
      <c r="B585" s="58">
        <v>1987</v>
      </c>
      <c r="C585" s="21" t="str">
        <f t="shared" si="113"/>
        <v>April-1987</v>
      </c>
      <c r="D585" s="23">
        <v>112.7</v>
      </c>
      <c r="E585" s="23">
        <v>173.1</v>
      </c>
      <c r="F585" s="24">
        <v>3.35</v>
      </c>
      <c r="G585" s="1">
        <f t="shared" si="112"/>
        <v>6.739872723430412</v>
      </c>
      <c r="H585" s="25">
        <f t="shared" si="114"/>
        <v>0</v>
      </c>
      <c r="I585" s="25">
        <f t="shared" si="115"/>
        <v>-0.0037336681008693917</v>
      </c>
      <c r="J585" s="26" t="b">
        <f t="shared" si="116"/>
        <v>0</v>
      </c>
      <c r="K585" s="26" t="b">
        <f t="shared" si="105"/>
        <v>0</v>
      </c>
      <c r="L585" s="23">
        <v>6.3</v>
      </c>
      <c r="M585" s="37">
        <v>84393</v>
      </c>
      <c r="N585" s="37">
        <v>2368657</v>
      </c>
      <c r="O585" s="37">
        <v>8399</v>
      </c>
      <c r="P585" s="37">
        <v>12353.5</v>
      </c>
      <c r="T585" s="37">
        <f t="shared" si="106"/>
        <v>2036</v>
      </c>
      <c r="U585" s="37">
        <f t="shared" si="107"/>
        <v>59233</v>
      </c>
      <c r="V585" s="37">
        <f t="shared" si="108"/>
        <v>306</v>
      </c>
      <c r="W585" s="37">
        <f t="shared" si="109"/>
        <v>362.5</v>
      </c>
      <c r="X585" s="37">
        <f t="shared" si="110"/>
      </c>
      <c r="Y585" s="37">
        <f t="shared" si="111"/>
      </c>
      <c r="Z585" s="37">
        <f t="shared" si="111"/>
      </c>
    </row>
    <row r="586" spans="1:26" ht="16.5" customHeight="1">
      <c r="A586" s="58" t="s">
        <v>16</v>
      </c>
      <c r="B586" s="58">
        <v>1987</v>
      </c>
      <c r="C586" s="21" t="str">
        <f t="shared" si="113"/>
        <v>May-1987</v>
      </c>
      <c r="D586" s="23">
        <v>113</v>
      </c>
      <c r="E586" s="23">
        <v>173.446507515473</v>
      </c>
      <c r="F586" s="24">
        <v>3.35</v>
      </c>
      <c r="G586" s="1">
        <f t="shared" si="112"/>
        <v>6.726407957921705</v>
      </c>
      <c r="H586" s="25">
        <f t="shared" si="114"/>
        <v>0</v>
      </c>
      <c r="I586" s="25">
        <f t="shared" si="115"/>
        <v>-0.0019977774152764027</v>
      </c>
      <c r="J586" s="26" t="b">
        <f t="shared" si="116"/>
        <v>0</v>
      </c>
      <c r="K586" s="26" t="b">
        <f t="shared" si="105"/>
        <v>0</v>
      </c>
      <c r="L586" s="23">
        <v>6.3</v>
      </c>
      <c r="M586" s="37">
        <v>84616</v>
      </c>
      <c r="N586" s="37">
        <v>2382652</v>
      </c>
      <c r="O586" s="37">
        <v>8411</v>
      </c>
      <c r="P586" s="37">
        <v>12372.9</v>
      </c>
      <c r="T586" s="37">
        <f t="shared" si="106"/>
        <v>2157</v>
      </c>
      <c r="U586" s="37">
        <f t="shared" si="107"/>
        <v>63754</v>
      </c>
      <c r="V586" s="37">
        <f t="shared" si="108"/>
        <v>289</v>
      </c>
      <c r="W586" s="37">
        <f t="shared" si="109"/>
        <v>337.10000000000036</v>
      </c>
      <c r="X586" s="37">
        <f t="shared" si="110"/>
      </c>
      <c r="Y586" s="37">
        <f t="shared" si="111"/>
      </c>
      <c r="Z586" s="37">
        <f t="shared" si="111"/>
      </c>
    </row>
    <row r="587" spans="1:26" ht="16.5" customHeight="1">
      <c r="A587" s="58" t="s">
        <v>27</v>
      </c>
      <c r="B587" s="58">
        <v>1987</v>
      </c>
      <c r="C587" s="21" t="str">
        <f t="shared" si="113"/>
        <v>June-1987</v>
      </c>
      <c r="D587" s="23">
        <v>113.5</v>
      </c>
      <c r="E587" s="23">
        <v>174.3</v>
      </c>
      <c r="F587" s="24">
        <v>3.35</v>
      </c>
      <c r="G587" s="1">
        <f t="shared" si="112"/>
        <v>6.693470845816433</v>
      </c>
      <c r="H587" s="25">
        <f t="shared" si="114"/>
        <v>0</v>
      </c>
      <c r="I587" s="25">
        <f t="shared" si="115"/>
        <v>-0.004896686658215743</v>
      </c>
      <c r="J587" s="26" t="b">
        <f t="shared" si="116"/>
        <v>0</v>
      </c>
      <c r="K587" s="26" t="b">
        <f t="shared" si="105"/>
        <v>0</v>
      </c>
      <c r="L587" s="23">
        <v>6.2</v>
      </c>
      <c r="M587" s="37">
        <v>84776</v>
      </c>
      <c r="N587" s="37">
        <v>2379691</v>
      </c>
      <c r="O587" s="37">
        <v>8426</v>
      </c>
      <c r="P587" s="37">
        <v>12410.3</v>
      </c>
      <c r="T587" s="37">
        <f t="shared" si="106"/>
        <v>2400</v>
      </c>
      <c r="U587" s="37">
        <f t="shared" si="107"/>
        <v>70128</v>
      </c>
      <c r="V587" s="37">
        <f t="shared" si="108"/>
        <v>288</v>
      </c>
      <c r="W587" s="37">
        <f t="shared" si="109"/>
        <v>358.5</v>
      </c>
      <c r="X587" s="37">
        <f t="shared" si="110"/>
      </c>
      <c r="Y587" s="37">
        <f t="shared" si="111"/>
      </c>
      <c r="Z587" s="37">
        <f t="shared" si="111"/>
      </c>
    </row>
    <row r="588" spans="1:26" ht="16.5" customHeight="1">
      <c r="A588" s="58" t="s">
        <v>26</v>
      </c>
      <c r="B588" s="58">
        <v>1987</v>
      </c>
      <c r="C588" s="21" t="str">
        <f t="shared" si="113"/>
        <v>July-1987</v>
      </c>
      <c r="D588" s="23">
        <v>113.8</v>
      </c>
      <c r="E588" s="23">
        <v>174.6</v>
      </c>
      <c r="F588" s="24">
        <v>3.35</v>
      </c>
      <c r="G588" s="1">
        <f t="shared" si="112"/>
        <v>6.681970036803003</v>
      </c>
      <c r="H588" s="25">
        <f t="shared" si="114"/>
        <v>0</v>
      </c>
      <c r="I588" s="25">
        <f t="shared" si="115"/>
        <v>-0.0017182130584192379</v>
      </c>
      <c r="J588" s="26" t="b">
        <f t="shared" si="116"/>
        <v>0</v>
      </c>
      <c r="K588" s="26" t="b">
        <f t="shared" si="105"/>
        <v>0</v>
      </c>
      <c r="L588" s="23">
        <v>6.1</v>
      </c>
      <c r="M588" s="37">
        <v>85087</v>
      </c>
      <c r="N588" s="37">
        <v>2388019</v>
      </c>
      <c r="O588" s="37">
        <v>8446</v>
      </c>
      <c r="P588" s="37">
        <v>12448.7</v>
      </c>
      <c r="T588" s="37">
        <f t="shared" si="106"/>
        <v>2393</v>
      </c>
      <c r="U588" s="37">
        <f t="shared" si="107"/>
        <v>75736</v>
      </c>
      <c r="V588" s="37">
        <f t="shared" si="108"/>
        <v>279</v>
      </c>
      <c r="W588" s="37">
        <f t="shared" si="109"/>
        <v>345.5</v>
      </c>
      <c r="X588" s="37">
        <f t="shared" si="110"/>
      </c>
      <c r="Y588" s="37">
        <f t="shared" si="111"/>
      </c>
      <c r="Z588" s="37">
        <f t="shared" si="111"/>
      </c>
    </row>
    <row r="589" spans="1:26" ht="16.5" customHeight="1">
      <c r="A589" s="58" t="s">
        <v>25</v>
      </c>
      <c r="B589" s="58">
        <v>1987</v>
      </c>
      <c r="C589" s="21" t="str">
        <f t="shared" si="113"/>
        <v>August-1987</v>
      </c>
      <c r="D589" s="23">
        <v>114.3</v>
      </c>
      <c r="E589" s="23">
        <v>175.3465909090909</v>
      </c>
      <c r="F589" s="24">
        <v>3.35</v>
      </c>
      <c r="G589" s="1">
        <f t="shared" si="112"/>
        <v>6.653519537375378</v>
      </c>
      <c r="H589" s="25">
        <f t="shared" si="114"/>
        <v>0</v>
      </c>
      <c r="I589" s="25">
        <f t="shared" si="115"/>
        <v>-0.0042578011081948475</v>
      </c>
      <c r="J589" s="26" t="b">
        <f t="shared" si="116"/>
        <v>0</v>
      </c>
      <c r="K589" s="26" t="b">
        <f t="shared" si="105"/>
        <v>0</v>
      </c>
      <c r="L589" s="23">
        <v>6</v>
      </c>
      <c r="M589" s="37">
        <v>85246</v>
      </c>
      <c r="N589" s="37">
        <v>2406041</v>
      </c>
      <c r="O589" s="37">
        <v>8374</v>
      </c>
      <c r="P589" s="37">
        <v>12458.7</v>
      </c>
      <c r="T589" s="37">
        <f t="shared" si="106"/>
        <v>2459</v>
      </c>
      <c r="U589" s="37">
        <f t="shared" si="107"/>
        <v>83674</v>
      </c>
      <c r="V589" s="37">
        <f t="shared" si="108"/>
        <v>231</v>
      </c>
      <c r="W589" s="37">
        <f t="shared" si="109"/>
        <v>308.3000000000011</v>
      </c>
      <c r="X589" s="37">
        <f t="shared" si="110"/>
      </c>
      <c r="Y589" s="37">
        <f t="shared" si="111"/>
      </c>
      <c r="Z589" s="37">
        <f t="shared" si="111"/>
      </c>
    </row>
    <row r="590" spans="1:26" ht="16.5" customHeight="1">
      <c r="A590" s="58" t="s">
        <v>24</v>
      </c>
      <c r="B590" s="58">
        <v>1987</v>
      </c>
      <c r="C590" s="21" t="str">
        <f t="shared" si="113"/>
        <v>September-1987</v>
      </c>
      <c r="D590" s="23">
        <v>114.7</v>
      </c>
      <c r="E590" s="23">
        <v>175.9398260869565</v>
      </c>
      <c r="F590" s="24">
        <v>3.35</v>
      </c>
      <c r="G590" s="1">
        <f t="shared" si="112"/>
        <v>6.631085152085966</v>
      </c>
      <c r="H590" s="25">
        <f t="shared" si="114"/>
        <v>0</v>
      </c>
      <c r="I590" s="25">
        <f t="shared" si="115"/>
        <v>-0.003371807231254076</v>
      </c>
      <c r="J590" s="26" t="b">
        <f t="shared" si="116"/>
        <v>0</v>
      </c>
      <c r="K590" s="26" t="b">
        <f t="shared" si="105"/>
        <v>0</v>
      </c>
      <c r="L590" s="23">
        <v>5.9</v>
      </c>
      <c r="M590" s="37">
        <v>85511</v>
      </c>
      <c r="N590" s="37">
        <v>2399991</v>
      </c>
      <c r="O590" s="37">
        <v>8489</v>
      </c>
      <c r="P590" s="37">
        <v>12489.4</v>
      </c>
      <c r="T590" s="37">
        <f t="shared" si="106"/>
        <v>2487</v>
      </c>
      <c r="U590" s="37">
        <f t="shared" si="107"/>
        <v>77189</v>
      </c>
      <c r="V590" s="37">
        <f t="shared" si="108"/>
        <v>258</v>
      </c>
      <c r="W590" s="37">
        <f t="shared" si="109"/>
        <v>295.6999999999989</v>
      </c>
      <c r="X590" s="37">
        <f t="shared" si="110"/>
      </c>
      <c r="Y590" s="37">
        <f t="shared" si="111"/>
      </c>
      <c r="Z590" s="37">
        <f t="shared" si="111"/>
      </c>
    </row>
    <row r="591" spans="1:26" ht="16.5" customHeight="1">
      <c r="A591" s="58" t="s">
        <v>23</v>
      </c>
      <c r="B591" s="58">
        <v>1987</v>
      </c>
      <c r="C591" s="21" t="str">
        <f t="shared" si="113"/>
        <v>October-1987</v>
      </c>
      <c r="D591" s="23">
        <v>115</v>
      </c>
      <c r="E591" s="23">
        <v>176.2402428447528</v>
      </c>
      <c r="F591" s="24">
        <v>3.35</v>
      </c>
      <c r="G591" s="1">
        <f t="shared" si="112"/>
        <v>6.6197818931372385</v>
      </c>
      <c r="H591" s="25">
        <f t="shared" si="114"/>
        <v>0</v>
      </c>
      <c r="I591" s="25">
        <f t="shared" si="115"/>
        <v>-0.0017045866082976424</v>
      </c>
      <c r="J591" s="26" t="b">
        <f t="shared" si="116"/>
        <v>0</v>
      </c>
      <c r="K591" s="26" t="b">
        <f t="shared" si="105"/>
        <v>0</v>
      </c>
      <c r="L591" s="23">
        <v>6</v>
      </c>
      <c r="M591" s="37">
        <v>85869</v>
      </c>
      <c r="N591" s="37">
        <v>2416582</v>
      </c>
      <c r="O591" s="37">
        <v>8547</v>
      </c>
      <c r="P591" s="37">
        <v>12555.8</v>
      </c>
      <c r="T591" s="37">
        <f t="shared" si="106"/>
        <v>2718</v>
      </c>
      <c r="U591" s="37">
        <f t="shared" si="107"/>
        <v>90424</v>
      </c>
      <c r="V591" s="37">
        <f t="shared" si="108"/>
        <v>295</v>
      </c>
      <c r="W591" s="37">
        <f t="shared" si="109"/>
        <v>348.09999999999854</v>
      </c>
      <c r="X591" s="37">
        <f t="shared" si="110"/>
      </c>
      <c r="Y591" s="37">
        <f t="shared" si="111"/>
      </c>
      <c r="Z591" s="37">
        <f t="shared" si="111"/>
      </c>
    </row>
    <row r="592" spans="1:26" ht="16.5" customHeight="1">
      <c r="A592" s="58" t="s">
        <v>22</v>
      </c>
      <c r="B592" s="58">
        <v>1987</v>
      </c>
      <c r="C592" s="21" t="str">
        <f t="shared" si="113"/>
        <v>November-1987</v>
      </c>
      <c r="D592" s="23">
        <v>115.4</v>
      </c>
      <c r="E592" s="23">
        <v>176.9</v>
      </c>
      <c r="F592" s="24">
        <v>3.35</v>
      </c>
      <c r="G592" s="1">
        <f t="shared" si="112"/>
        <v>6.595093094549486</v>
      </c>
      <c r="H592" s="25">
        <f t="shared" si="114"/>
        <v>0</v>
      </c>
      <c r="I592" s="25">
        <f t="shared" si="115"/>
        <v>-0.003729548644698988</v>
      </c>
      <c r="J592" s="26" t="b">
        <f t="shared" si="116"/>
        <v>0</v>
      </c>
      <c r="K592" s="26" t="b">
        <f aca="true" t="shared" si="117" ref="K592:K655">J580</f>
        <v>0</v>
      </c>
      <c r="L592" s="23">
        <v>5.8</v>
      </c>
      <c r="M592" s="37">
        <v>86071</v>
      </c>
      <c r="N592" s="37">
        <v>2422811</v>
      </c>
      <c r="O592" s="37">
        <v>8581</v>
      </c>
      <c r="P592" s="37">
        <v>12579.6</v>
      </c>
      <c r="T592" s="37">
        <f aca="true" t="shared" si="118" ref="T592:T655">IF(M580&gt;0,M592-M580,"")</f>
        <v>2770</v>
      </c>
      <c r="U592" s="37">
        <f t="shared" si="107"/>
        <v>85141</v>
      </c>
      <c r="V592" s="37">
        <f t="shared" si="108"/>
        <v>308</v>
      </c>
      <c r="W592" s="37">
        <f t="shared" si="109"/>
        <v>356.60000000000036</v>
      </c>
      <c r="X592" s="37">
        <f t="shared" si="110"/>
      </c>
      <c r="Y592" s="37">
        <f t="shared" si="111"/>
      </c>
      <c r="Z592" s="37">
        <f t="shared" si="111"/>
      </c>
    </row>
    <row r="593" spans="1:26" ht="16.5" customHeight="1">
      <c r="A593" s="58" t="s">
        <v>21</v>
      </c>
      <c r="B593" s="58">
        <v>1987</v>
      </c>
      <c r="C593" s="21" t="str">
        <f t="shared" si="113"/>
        <v>December-1987</v>
      </c>
      <c r="D593" s="23">
        <v>115.6</v>
      </c>
      <c r="E593" s="23">
        <v>177.1064124783362</v>
      </c>
      <c r="F593" s="24">
        <v>3.35</v>
      </c>
      <c r="G593" s="1">
        <f t="shared" si="112"/>
        <v>6.587406701428796</v>
      </c>
      <c r="H593" s="25">
        <f t="shared" si="114"/>
        <v>0</v>
      </c>
      <c r="I593" s="25">
        <f t="shared" si="115"/>
        <v>-0.0011654715120007486</v>
      </c>
      <c r="J593" s="26" t="b">
        <f t="shared" si="116"/>
        <v>0</v>
      </c>
      <c r="K593" s="26" t="b">
        <f t="shared" si="117"/>
        <v>0</v>
      </c>
      <c r="L593" s="23">
        <v>5.7</v>
      </c>
      <c r="M593" s="37">
        <v>86317</v>
      </c>
      <c r="N593" s="37">
        <v>2416879</v>
      </c>
      <c r="O593" s="37">
        <v>8619</v>
      </c>
      <c r="P593" s="37">
        <v>12589.7</v>
      </c>
      <c r="T593" s="37">
        <f t="shared" si="118"/>
        <v>2827</v>
      </c>
      <c r="U593" s="37">
        <f t="shared" si="107"/>
        <v>80791</v>
      </c>
      <c r="V593" s="37">
        <f t="shared" si="108"/>
        <v>324</v>
      </c>
      <c r="W593" s="37">
        <f t="shared" si="109"/>
        <v>355</v>
      </c>
      <c r="X593" s="37">
        <f t="shared" si="110"/>
      </c>
      <c r="Y593" s="37">
        <f t="shared" si="111"/>
      </c>
      <c r="Z593" s="37">
        <f t="shared" si="111"/>
      </c>
    </row>
    <row r="594" spans="1:26" ht="16.5" customHeight="1">
      <c r="A594" s="58" t="s">
        <v>20</v>
      </c>
      <c r="B594" s="58">
        <v>1988</v>
      </c>
      <c r="C594" s="21" t="str">
        <f t="shared" si="113"/>
        <v>January-1988</v>
      </c>
      <c r="D594" s="23">
        <v>116</v>
      </c>
      <c r="E594" s="23">
        <v>177.7597234226448</v>
      </c>
      <c r="F594" s="24">
        <v>3.35</v>
      </c>
      <c r="G594" s="1">
        <f t="shared" si="112"/>
        <v>6.5631963527075445</v>
      </c>
      <c r="H594" s="25">
        <f t="shared" si="114"/>
        <v>0</v>
      </c>
      <c r="I594" s="25">
        <f t="shared" si="115"/>
        <v>-0.003675247304223639</v>
      </c>
      <c r="J594" s="26" t="b">
        <f t="shared" si="116"/>
        <v>0</v>
      </c>
      <c r="K594" s="26" t="b">
        <f t="shared" si="117"/>
        <v>0</v>
      </c>
      <c r="L594" s="23">
        <v>5.7</v>
      </c>
      <c r="M594" s="37">
        <v>86393</v>
      </c>
      <c r="N594" s="37">
        <v>2417121</v>
      </c>
      <c r="O594" s="37">
        <v>8664</v>
      </c>
      <c r="P594" s="37">
        <v>12578.7</v>
      </c>
      <c r="T594" s="37">
        <f t="shared" si="118"/>
        <v>2755</v>
      </c>
      <c r="U594" s="37">
        <f t="shared" si="107"/>
        <v>70082</v>
      </c>
      <c r="V594" s="37">
        <f t="shared" si="108"/>
        <v>345</v>
      </c>
      <c r="W594" s="37">
        <f t="shared" si="109"/>
        <v>356</v>
      </c>
      <c r="X594" s="37">
        <f t="shared" si="110"/>
      </c>
      <c r="Y594" s="37">
        <f t="shared" si="111"/>
      </c>
      <c r="Z594" s="37">
        <f t="shared" si="111"/>
      </c>
    </row>
    <row r="595" spans="1:26" ht="16.5" customHeight="1">
      <c r="A595" s="58" t="s">
        <v>19</v>
      </c>
      <c r="B595" s="58">
        <v>1988</v>
      </c>
      <c r="C595" s="21" t="str">
        <f t="shared" si="113"/>
        <v>February-1988</v>
      </c>
      <c r="D595" s="23">
        <v>116.2</v>
      </c>
      <c r="E595" s="23">
        <v>177.8060344827586</v>
      </c>
      <c r="F595" s="24">
        <v>3.35</v>
      </c>
      <c r="G595" s="1">
        <f t="shared" si="112"/>
        <v>6.561486913645404</v>
      </c>
      <c r="H595" s="25">
        <f t="shared" si="114"/>
        <v>0</v>
      </c>
      <c r="I595" s="25">
        <f t="shared" si="115"/>
        <v>-0.00026045831486287696</v>
      </c>
      <c r="J595" s="26" t="b">
        <f t="shared" si="116"/>
        <v>0</v>
      </c>
      <c r="K595" s="26" t="b">
        <f t="shared" si="117"/>
        <v>0</v>
      </c>
      <c r="L595" s="23">
        <v>5.7</v>
      </c>
      <c r="M595" s="37">
        <v>86822</v>
      </c>
      <c r="N595" s="37">
        <v>2437849</v>
      </c>
      <c r="O595" s="37">
        <v>8734</v>
      </c>
      <c r="P595" s="37">
        <v>12669.7</v>
      </c>
      <c r="T595" s="37">
        <f t="shared" si="118"/>
        <v>2943</v>
      </c>
      <c r="U595" s="37">
        <f t="shared" si="107"/>
        <v>69221</v>
      </c>
      <c r="V595" s="37">
        <f t="shared" si="108"/>
        <v>381</v>
      </c>
      <c r="W595" s="37">
        <f t="shared" si="109"/>
        <v>421.60000000000036</v>
      </c>
      <c r="X595" s="37">
        <f t="shared" si="110"/>
      </c>
      <c r="Y595" s="37">
        <f t="shared" si="111"/>
      </c>
      <c r="Z595" s="37">
        <f t="shared" si="111"/>
      </c>
    </row>
    <row r="596" spans="1:26" ht="16.5" customHeight="1">
      <c r="A596" s="58" t="s">
        <v>18</v>
      </c>
      <c r="B596" s="58">
        <v>1988</v>
      </c>
      <c r="C596" s="21" t="str">
        <f t="shared" si="113"/>
        <v>March-1988</v>
      </c>
      <c r="D596" s="23">
        <v>116.5</v>
      </c>
      <c r="E596" s="23">
        <v>178.3</v>
      </c>
      <c r="F596" s="24">
        <v>3.35</v>
      </c>
      <c r="G596" s="1">
        <f t="shared" si="112"/>
        <v>6.543308852640517</v>
      </c>
      <c r="H596" s="25">
        <f t="shared" si="114"/>
        <v>0</v>
      </c>
      <c r="I596" s="25">
        <f t="shared" si="115"/>
        <v>-0.0027704179318081</v>
      </c>
      <c r="J596" s="26" t="b">
        <f t="shared" si="116"/>
        <v>0</v>
      </c>
      <c r="K596" s="26" t="b">
        <f t="shared" si="117"/>
        <v>0</v>
      </c>
      <c r="L596" s="23">
        <v>5.7</v>
      </c>
      <c r="M596" s="37">
        <v>87040</v>
      </c>
      <c r="N596" s="37">
        <v>2428697</v>
      </c>
      <c r="O596" s="37">
        <v>8727</v>
      </c>
      <c r="P596" s="37">
        <v>12703.8</v>
      </c>
      <c r="T596" s="37">
        <f t="shared" si="118"/>
        <v>2940</v>
      </c>
      <c r="U596" s="37">
        <f t="shared" si="107"/>
        <v>68576</v>
      </c>
      <c r="V596" s="37">
        <f t="shared" si="108"/>
        <v>358</v>
      </c>
      <c r="W596" s="37">
        <f t="shared" si="109"/>
        <v>398.89999999999964</v>
      </c>
      <c r="X596" s="37">
        <f t="shared" si="110"/>
      </c>
      <c r="Y596" s="37">
        <f t="shared" si="111"/>
      </c>
      <c r="Z596" s="37">
        <f t="shared" si="111"/>
      </c>
    </row>
    <row r="597" spans="1:26" ht="16.5" customHeight="1">
      <c r="A597" s="58" t="s">
        <v>17</v>
      </c>
      <c r="B597" s="58">
        <v>1988</v>
      </c>
      <c r="C597" s="21" t="str">
        <f t="shared" si="113"/>
        <v>April-1988</v>
      </c>
      <c r="D597" s="23">
        <v>117.2</v>
      </c>
      <c r="E597" s="23">
        <v>179.3530315969257</v>
      </c>
      <c r="F597" s="24">
        <v>3.35</v>
      </c>
      <c r="G597" s="1">
        <f t="shared" si="112"/>
        <v>6.5048912641061944</v>
      </c>
      <c r="H597" s="25">
        <f t="shared" si="114"/>
        <v>0</v>
      </c>
      <c r="I597" s="25">
        <f t="shared" si="115"/>
        <v>-0.005871278492198817</v>
      </c>
      <c r="J597" s="26" t="b">
        <f t="shared" si="116"/>
        <v>0</v>
      </c>
      <c r="K597" s="26" t="b">
        <f t="shared" si="117"/>
        <v>0</v>
      </c>
      <c r="L597" s="23">
        <v>5.4</v>
      </c>
      <c r="M597" s="37">
        <v>87280</v>
      </c>
      <c r="N597" s="37">
        <v>2442898</v>
      </c>
      <c r="O597" s="37">
        <v>8735</v>
      </c>
      <c r="P597" s="37">
        <v>12735.3</v>
      </c>
      <c r="T597" s="37">
        <f t="shared" si="118"/>
        <v>2887</v>
      </c>
      <c r="U597" s="37">
        <f t="shared" si="107"/>
        <v>74241</v>
      </c>
      <c r="V597" s="37">
        <f t="shared" si="108"/>
        <v>336</v>
      </c>
      <c r="W597" s="37">
        <f t="shared" si="109"/>
        <v>381.7999999999993</v>
      </c>
      <c r="X597" s="37">
        <f t="shared" si="110"/>
      </c>
      <c r="Y597" s="37">
        <f t="shared" si="111"/>
      </c>
      <c r="Z597" s="37">
        <f t="shared" si="111"/>
      </c>
    </row>
    <row r="598" spans="1:26" ht="16.5" customHeight="1">
      <c r="A598" s="58" t="s">
        <v>16</v>
      </c>
      <c r="B598" s="58">
        <v>1988</v>
      </c>
      <c r="C598" s="21" t="str">
        <f t="shared" si="113"/>
        <v>May-1988</v>
      </c>
      <c r="D598" s="23">
        <v>117.5</v>
      </c>
      <c r="E598" s="23">
        <v>179.7</v>
      </c>
      <c r="F598" s="24">
        <v>3.35</v>
      </c>
      <c r="G598" s="1">
        <f t="shared" si="112"/>
        <v>6.492331488179211</v>
      </c>
      <c r="H598" s="25">
        <f t="shared" si="114"/>
        <v>0</v>
      </c>
      <c r="I598" s="25">
        <f t="shared" si="115"/>
        <v>-0.0019308202730902169</v>
      </c>
      <c r="J598" s="26" t="b">
        <f t="shared" si="116"/>
        <v>0</v>
      </c>
      <c r="K598" s="26" t="b">
        <f t="shared" si="117"/>
        <v>0</v>
      </c>
      <c r="L598" s="23">
        <v>5.6</v>
      </c>
      <c r="M598" s="37">
        <v>87480</v>
      </c>
      <c r="N598" s="37">
        <v>2447915</v>
      </c>
      <c r="O598" s="37">
        <v>8732</v>
      </c>
      <c r="P598" s="37">
        <v>12776.1</v>
      </c>
      <c r="T598" s="37">
        <f t="shared" si="118"/>
        <v>2864</v>
      </c>
      <c r="U598" s="37">
        <f t="shared" si="107"/>
        <v>65263</v>
      </c>
      <c r="V598" s="37">
        <f t="shared" si="108"/>
        <v>321</v>
      </c>
      <c r="W598" s="37">
        <f t="shared" si="109"/>
        <v>403.2000000000007</v>
      </c>
      <c r="X598" s="37">
        <f t="shared" si="110"/>
      </c>
      <c r="Y598" s="37">
        <f t="shared" si="111"/>
      </c>
      <c r="Z598" s="37">
        <f t="shared" si="111"/>
      </c>
    </row>
    <row r="599" spans="1:26" ht="16.5" customHeight="1">
      <c r="A599" s="58" t="s">
        <v>27</v>
      </c>
      <c r="B599" s="58">
        <v>1988</v>
      </c>
      <c r="C599" s="21" t="str">
        <f t="shared" si="113"/>
        <v>June-1988</v>
      </c>
      <c r="D599" s="23">
        <v>118</v>
      </c>
      <c r="E599" s="23">
        <v>180.4</v>
      </c>
      <c r="F599" s="24">
        <v>3.35</v>
      </c>
      <c r="G599" s="1">
        <f t="shared" si="112"/>
        <v>6.4671395145554555</v>
      </c>
      <c r="H599" s="25">
        <f t="shared" si="114"/>
        <v>0</v>
      </c>
      <c r="I599" s="25">
        <f t="shared" si="115"/>
        <v>-0.0038802660753880502</v>
      </c>
      <c r="J599" s="26" t="b">
        <f t="shared" si="116"/>
        <v>0</v>
      </c>
      <c r="K599" s="26" t="b">
        <f t="shared" si="117"/>
        <v>0</v>
      </c>
      <c r="L599" s="23">
        <v>5.4</v>
      </c>
      <c r="M599" s="37">
        <v>87809</v>
      </c>
      <c r="N599" s="37">
        <v>2457673</v>
      </c>
      <c r="O599" s="37">
        <v>8728</v>
      </c>
      <c r="P599" s="37">
        <v>12825.8</v>
      </c>
      <c r="T599" s="37">
        <f t="shared" si="118"/>
        <v>3033</v>
      </c>
      <c r="U599" s="37">
        <f t="shared" si="107"/>
        <v>77982</v>
      </c>
      <c r="V599" s="37">
        <f t="shared" si="108"/>
        <v>302</v>
      </c>
      <c r="W599" s="37">
        <f t="shared" si="109"/>
        <v>415.5</v>
      </c>
      <c r="X599" s="37">
        <f t="shared" si="110"/>
      </c>
      <c r="Y599" s="37">
        <f t="shared" si="111"/>
      </c>
      <c r="Z599" s="37">
        <f t="shared" si="111"/>
      </c>
    </row>
    <row r="600" spans="1:26" ht="16.5" customHeight="1">
      <c r="A600" s="58" t="s">
        <v>26</v>
      </c>
      <c r="B600" s="58">
        <v>1988</v>
      </c>
      <c r="C600" s="21" t="str">
        <f t="shared" si="113"/>
        <v>July-1988</v>
      </c>
      <c r="D600" s="23">
        <v>118.5</v>
      </c>
      <c r="E600" s="23">
        <v>181.1</v>
      </c>
      <c r="F600" s="24">
        <v>3.35</v>
      </c>
      <c r="G600" s="1">
        <f t="shared" si="112"/>
        <v>6.442142288381029</v>
      </c>
      <c r="H600" s="25">
        <f t="shared" si="114"/>
        <v>0</v>
      </c>
      <c r="I600" s="25">
        <f t="shared" si="115"/>
        <v>-0.0038652678078408</v>
      </c>
      <c r="J600" s="26" t="b">
        <f t="shared" si="116"/>
        <v>0</v>
      </c>
      <c r="K600" s="26" t="b">
        <f t="shared" si="117"/>
        <v>0</v>
      </c>
      <c r="L600" s="23">
        <v>5.4</v>
      </c>
      <c r="M600" s="37">
        <v>88052</v>
      </c>
      <c r="N600" s="37">
        <v>2471855</v>
      </c>
      <c r="O600" s="37">
        <v>8740</v>
      </c>
      <c r="P600" s="37">
        <v>12864</v>
      </c>
      <c r="T600" s="37">
        <f t="shared" si="118"/>
        <v>2965</v>
      </c>
      <c r="U600" s="37">
        <f t="shared" si="107"/>
        <v>83836</v>
      </c>
      <c r="V600" s="37">
        <f t="shared" si="108"/>
        <v>294</v>
      </c>
      <c r="W600" s="37">
        <f t="shared" si="109"/>
        <v>415.2999999999993</v>
      </c>
      <c r="X600" s="37">
        <f t="shared" si="110"/>
      </c>
      <c r="Y600" s="37">
        <f t="shared" si="111"/>
      </c>
      <c r="Z600" s="37">
        <f t="shared" si="111"/>
      </c>
    </row>
    <row r="601" spans="1:26" ht="16.5" customHeight="1">
      <c r="A601" s="58" t="s">
        <v>25</v>
      </c>
      <c r="B601" s="58">
        <v>1988</v>
      </c>
      <c r="C601" s="21" t="str">
        <f t="shared" si="113"/>
        <v>August-1988</v>
      </c>
      <c r="D601" s="23">
        <v>119</v>
      </c>
      <c r="E601" s="23">
        <v>181.9</v>
      </c>
      <c r="F601" s="24">
        <v>3.35</v>
      </c>
      <c r="G601" s="1">
        <f t="shared" si="112"/>
        <v>6.413809612016516</v>
      </c>
      <c r="H601" s="25">
        <f t="shared" si="114"/>
        <v>0</v>
      </c>
      <c r="I601" s="25">
        <f t="shared" si="115"/>
        <v>-0.0043980208905992635</v>
      </c>
      <c r="J601" s="26" t="b">
        <f t="shared" si="116"/>
        <v>0</v>
      </c>
      <c r="K601" s="26" t="b">
        <f t="shared" si="117"/>
        <v>0</v>
      </c>
      <c r="L601" s="23">
        <v>5.6</v>
      </c>
      <c r="M601" s="37">
        <v>88126</v>
      </c>
      <c r="N601" s="37">
        <v>2459402</v>
      </c>
      <c r="O601" s="37">
        <v>8663</v>
      </c>
      <c r="P601" s="37">
        <v>12895</v>
      </c>
      <c r="T601" s="37">
        <f t="shared" si="118"/>
        <v>2880</v>
      </c>
      <c r="U601" s="37">
        <f t="shared" si="107"/>
        <v>53361</v>
      </c>
      <c r="V601" s="37">
        <f t="shared" si="108"/>
        <v>289</v>
      </c>
      <c r="W601" s="37">
        <f t="shared" si="109"/>
        <v>436.2999999999993</v>
      </c>
      <c r="X601" s="37">
        <f t="shared" si="110"/>
      </c>
      <c r="Y601" s="37">
        <f t="shared" si="111"/>
      </c>
      <c r="Z601" s="37">
        <f t="shared" si="111"/>
      </c>
    </row>
    <row r="602" spans="1:26" ht="16.5" customHeight="1">
      <c r="A602" s="58" t="s">
        <v>24</v>
      </c>
      <c r="B602" s="58">
        <v>1988</v>
      </c>
      <c r="C602" s="21" t="str">
        <f t="shared" si="113"/>
        <v>September-1988</v>
      </c>
      <c r="D602" s="23">
        <v>119.5</v>
      </c>
      <c r="E602" s="23">
        <v>182.5417362270451</v>
      </c>
      <c r="F602" s="24">
        <v>3.35</v>
      </c>
      <c r="G602" s="1">
        <f t="shared" si="112"/>
        <v>6.39126148649479</v>
      </c>
      <c r="H602" s="25">
        <f t="shared" si="114"/>
        <v>0</v>
      </c>
      <c r="I602" s="25">
        <f t="shared" si="115"/>
        <v>-0.0035155589089331807</v>
      </c>
      <c r="J602" s="26" t="b">
        <f t="shared" si="116"/>
        <v>0</v>
      </c>
      <c r="K602" s="26" t="b">
        <f t="shared" si="117"/>
        <v>0</v>
      </c>
      <c r="L602" s="23">
        <v>5.4</v>
      </c>
      <c r="M602" s="37">
        <v>88375</v>
      </c>
      <c r="N602" s="37">
        <v>2466302</v>
      </c>
      <c r="O602" s="37">
        <v>8804</v>
      </c>
      <c r="P602" s="37">
        <v>12908.8</v>
      </c>
      <c r="T602" s="37">
        <f t="shared" si="118"/>
        <v>2864</v>
      </c>
      <c r="U602" s="37">
        <f t="shared" si="107"/>
        <v>66311</v>
      </c>
      <c r="V602" s="37">
        <f t="shared" si="108"/>
        <v>315</v>
      </c>
      <c r="W602" s="37">
        <f t="shared" si="109"/>
        <v>419.39999999999964</v>
      </c>
      <c r="X602" s="37">
        <f t="shared" si="110"/>
      </c>
      <c r="Y602" s="37">
        <f t="shared" si="111"/>
      </c>
      <c r="Z602" s="37">
        <f t="shared" si="111"/>
      </c>
    </row>
    <row r="603" spans="1:26" ht="16.5" customHeight="1">
      <c r="A603" s="58" t="s">
        <v>23</v>
      </c>
      <c r="B603" s="58">
        <v>1988</v>
      </c>
      <c r="C603" s="21" t="str">
        <f t="shared" si="113"/>
        <v>October-1988</v>
      </c>
      <c r="D603" s="23">
        <v>119.9</v>
      </c>
      <c r="E603" s="23">
        <v>183.0420133111481</v>
      </c>
      <c r="F603" s="24">
        <v>3.35</v>
      </c>
      <c r="G603" s="1">
        <f t="shared" si="112"/>
        <v>6.3737933566246925</v>
      </c>
      <c r="H603" s="25">
        <f t="shared" si="114"/>
        <v>0</v>
      </c>
      <c r="I603" s="25">
        <f t="shared" si="115"/>
        <v>-0.002733127084067699</v>
      </c>
      <c r="J603" s="26" t="b">
        <f t="shared" si="116"/>
        <v>0</v>
      </c>
      <c r="K603" s="26" t="b">
        <f t="shared" si="117"/>
        <v>0</v>
      </c>
      <c r="L603" s="23">
        <v>5.4</v>
      </c>
      <c r="M603" s="37">
        <v>88607</v>
      </c>
      <c r="N603" s="37">
        <v>2487296</v>
      </c>
      <c r="O603" s="37">
        <v>8869</v>
      </c>
      <c r="P603" s="37">
        <v>12903.6</v>
      </c>
      <c r="T603" s="37">
        <f t="shared" si="118"/>
        <v>2738</v>
      </c>
      <c r="U603" s="37">
        <f t="shared" si="107"/>
        <v>70714</v>
      </c>
      <c r="V603" s="37">
        <f t="shared" si="108"/>
        <v>322</v>
      </c>
      <c r="W603" s="37">
        <f t="shared" si="109"/>
        <v>347.8000000000011</v>
      </c>
      <c r="X603" s="37">
        <f t="shared" si="110"/>
      </c>
      <c r="Y603" s="37">
        <f t="shared" si="111"/>
      </c>
      <c r="Z603" s="37">
        <f t="shared" si="111"/>
      </c>
    </row>
    <row r="604" spans="1:26" ht="16.5" customHeight="1">
      <c r="A604" s="58" t="s">
        <v>22</v>
      </c>
      <c r="B604" s="58">
        <v>1988</v>
      </c>
      <c r="C604" s="21" t="str">
        <f t="shared" si="113"/>
        <v>November-1988</v>
      </c>
      <c r="D604" s="23">
        <v>120.3</v>
      </c>
      <c r="E604" s="23">
        <v>183.6</v>
      </c>
      <c r="F604" s="24">
        <v>3.35</v>
      </c>
      <c r="G604" s="1">
        <f t="shared" si="112"/>
        <v>6.354422485979327</v>
      </c>
      <c r="H604" s="25">
        <f t="shared" si="114"/>
        <v>0</v>
      </c>
      <c r="I604" s="25">
        <f t="shared" si="115"/>
        <v>-0.0030391431854678297</v>
      </c>
      <c r="J604" s="26" t="b">
        <f t="shared" si="116"/>
        <v>0</v>
      </c>
      <c r="K604" s="26" t="b">
        <f t="shared" si="117"/>
        <v>0</v>
      </c>
      <c r="L604" s="23">
        <v>5.3</v>
      </c>
      <c r="M604" s="37">
        <v>88870</v>
      </c>
      <c r="N604" s="37">
        <v>2480619</v>
      </c>
      <c r="O604" s="37">
        <v>8928</v>
      </c>
      <c r="P604" s="37">
        <v>12910.8</v>
      </c>
      <c r="T604" s="37">
        <f t="shared" si="118"/>
        <v>2799</v>
      </c>
      <c r="U604" s="37">
        <f t="shared" si="107"/>
        <v>57808</v>
      </c>
      <c r="V604" s="37">
        <f t="shared" si="108"/>
        <v>347</v>
      </c>
      <c r="W604" s="37">
        <f t="shared" si="109"/>
        <v>331.1999999999989</v>
      </c>
      <c r="X604" s="37">
        <f t="shared" si="110"/>
      </c>
      <c r="Y604" s="37">
        <f t="shared" si="111"/>
      </c>
      <c r="Z604" s="37">
        <f t="shared" si="111"/>
      </c>
    </row>
    <row r="605" spans="1:26" ht="16.5" customHeight="1">
      <c r="A605" s="58" t="s">
        <v>21</v>
      </c>
      <c r="B605" s="58">
        <v>1988</v>
      </c>
      <c r="C605" s="21" t="str">
        <f t="shared" si="113"/>
        <v>December-1988</v>
      </c>
      <c r="D605" s="23">
        <v>120.7</v>
      </c>
      <c r="E605" s="23">
        <v>184.0048962655602</v>
      </c>
      <c r="F605" s="24">
        <v>3.35</v>
      </c>
      <c r="G605" s="1">
        <f t="shared" si="112"/>
        <v>6.340439804069321</v>
      </c>
      <c r="H605" s="25">
        <f t="shared" si="114"/>
        <v>0</v>
      </c>
      <c r="I605" s="25">
        <f t="shared" si="115"/>
        <v>-0.0022004646277230533</v>
      </c>
      <c r="J605" s="26" t="b">
        <f t="shared" si="116"/>
        <v>0</v>
      </c>
      <c r="K605" s="26" t="b">
        <f t="shared" si="117"/>
        <v>0</v>
      </c>
      <c r="L605" s="23">
        <v>5.3</v>
      </c>
      <c r="M605" s="37">
        <v>89170</v>
      </c>
      <c r="N605" s="37">
        <v>2497255</v>
      </c>
      <c r="O605" s="37">
        <v>8998</v>
      </c>
      <c r="P605" s="37">
        <v>12927.5</v>
      </c>
      <c r="T605" s="37">
        <f t="shared" si="118"/>
        <v>2853</v>
      </c>
      <c r="U605" s="37">
        <f t="shared" si="107"/>
        <v>80376</v>
      </c>
      <c r="V605" s="37">
        <f t="shared" si="108"/>
        <v>379</v>
      </c>
      <c r="W605" s="37">
        <f t="shared" si="109"/>
        <v>337.7999999999993</v>
      </c>
      <c r="X605" s="37">
        <f t="shared" si="110"/>
      </c>
      <c r="Y605" s="37">
        <f t="shared" si="111"/>
      </c>
      <c r="Z605" s="37">
        <f t="shared" si="111"/>
      </c>
    </row>
    <row r="606" spans="1:26" ht="16.5" customHeight="1">
      <c r="A606" s="58" t="s">
        <v>20</v>
      </c>
      <c r="B606" s="58">
        <v>1989</v>
      </c>
      <c r="C606" s="21" t="str">
        <f t="shared" si="113"/>
        <v>January-1989</v>
      </c>
      <c r="D606" s="23">
        <v>121.2</v>
      </c>
      <c r="E606" s="23">
        <v>184.6523534269199</v>
      </c>
      <c r="F606" s="24">
        <v>3.35</v>
      </c>
      <c r="G606" s="1">
        <f t="shared" si="112"/>
        <v>6.318207955511055</v>
      </c>
      <c r="H606" s="25">
        <f t="shared" si="114"/>
        <v>0</v>
      </c>
      <c r="I606" s="25">
        <f t="shared" si="115"/>
        <v>-0.0035063574839079292</v>
      </c>
      <c r="J606" s="26" t="b">
        <f t="shared" si="116"/>
        <v>0</v>
      </c>
      <c r="K606" s="26" t="b">
        <f t="shared" si="117"/>
        <v>0</v>
      </c>
      <c r="L606" s="23">
        <v>5.4</v>
      </c>
      <c r="M606" s="37">
        <v>89394</v>
      </c>
      <c r="N606" s="37">
        <v>2512037</v>
      </c>
      <c r="O606" s="37">
        <v>9072</v>
      </c>
      <c r="P606" s="37">
        <v>12962.7</v>
      </c>
      <c r="T606" s="37">
        <f t="shared" si="118"/>
        <v>3001</v>
      </c>
      <c r="U606" s="37">
        <f t="shared" si="107"/>
        <v>94916</v>
      </c>
      <c r="V606" s="37">
        <f t="shared" si="108"/>
        <v>408</v>
      </c>
      <c r="W606" s="37">
        <f t="shared" si="109"/>
        <v>384</v>
      </c>
      <c r="X606" s="37">
        <f t="shared" si="110"/>
      </c>
      <c r="Y606" s="37">
        <f t="shared" si="111"/>
      </c>
      <c r="Z606" s="37">
        <f t="shared" si="111"/>
      </c>
    </row>
    <row r="607" spans="1:26" ht="16.5" customHeight="1">
      <c r="A607" s="58" t="s">
        <v>19</v>
      </c>
      <c r="B607" s="58">
        <v>1989</v>
      </c>
      <c r="C607" s="21" t="str">
        <f t="shared" si="113"/>
        <v>February-1989</v>
      </c>
      <c r="D607" s="23">
        <v>121.6</v>
      </c>
      <c r="E607" s="23">
        <v>185.2</v>
      </c>
      <c r="F607" s="24">
        <v>3.35</v>
      </c>
      <c r="G607" s="1">
        <f t="shared" si="112"/>
        <v>6.299524667525941</v>
      </c>
      <c r="H607" s="25">
        <f t="shared" si="114"/>
        <v>0</v>
      </c>
      <c r="I607" s="25">
        <f t="shared" si="115"/>
        <v>-0.0029570549302382343</v>
      </c>
      <c r="J607" s="26" t="b">
        <f t="shared" si="116"/>
        <v>0</v>
      </c>
      <c r="K607" s="26" t="b">
        <f t="shared" si="117"/>
        <v>0</v>
      </c>
      <c r="L607" s="23">
        <v>5.2</v>
      </c>
      <c r="M607" s="37">
        <v>89614</v>
      </c>
      <c r="N607" s="37">
        <v>2503907</v>
      </c>
      <c r="O607" s="37">
        <v>9096</v>
      </c>
      <c r="P607" s="37">
        <v>13000.5</v>
      </c>
      <c r="T607" s="37">
        <f t="shared" si="118"/>
        <v>2792</v>
      </c>
      <c r="U607" s="37">
        <f aca="true" t="shared" si="119" ref="U607:U670">IF(N595&gt;0,N607-N595,"")</f>
        <v>66058</v>
      </c>
      <c r="V607" s="37">
        <f aca="true" t="shared" si="120" ref="V607:V670">IF(O595&gt;0,O607-O595,"")</f>
        <v>362</v>
      </c>
      <c r="W607" s="37">
        <f aca="true" t="shared" si="121" ref="W607:W670">IF(P595&gt;0,P607-P595,"")</f>
        <v>330.7999999999993</v>
      </c>
      <c r="X607" s="37">
        <f aca="true" t="shared" si="122" ref="X607:X670">IF(Q595&gt;0,Q607-Q595,"")</f>
      </c>
      <c r="Y607" s="37">
        <f aca="true" t="shared" si="123" ref="Y607:Z670">IF(R595&gt;0,R607-R595,"")</f>
      </c>
      <c r="Z607" s="37">
        <f t="shared" si="123"/>
      </c>
    </row>
    <row r="608" spans="1:26" ht="16.5" customHeight="1">
      <c r="A608" s="58" t="s">
        <v>18</v>
      </c>
      <c r="B608" s="58">
        <v>1989</v>
      </c>
      <c r="C608" s="21" t="str">
        <f t="shared" si="113"/>
        <v>March-1989</v>
      </c>
      <c r="D608" s="23">
        <v>122.2</v>
      </c>
      <c r="E608" s="23">
        <v>186.0477514309076</v>
      </c>
      <c r="F608" s="24">
        <v>3.35</v>
      </c>
      <c r="G608" s="1">
        <f t="shared" si="112"/>
        <v>6.270820041913112</v>
      </c>
      <c r="H608" s="25">
        <f t="shared" si="114"/>
        <v>0</v>
      </c>
      <c r="I608" s="25">
        <f t="shared" si="115"/>
        <v>-0.004556633575990565</v>
      </c>
      <c r="J608" s="26" t="b">
        <f t="shared" si="116"/>
        <v>0</v>
      </c>
      <c r="K608" s="26" t="b">
        <f t="shared" si="117"/>
        <v>0</v>
      </c>
      <c r="L608" s="23">
        <v>5</v>
      </c>
      <c r="M608" s="37">
        <v>89797</v>
      </c>
      <c r="N608" s="37">
        <v>2507978</v>
      </c>
      <c r="O608" s="37">
        <v>9096</v>
      </c>
      <c r="P608" s="37">
        <v>13078</v>
      </c>
      <c r="T608" s="37">
        <f t="shared" si="118"/>
        <v>2757</v>
      </c>
      <c r="U608" s="37">
        <f t="shared" si="119"/>
        <v>79281</v>
      </c>
      <c r="V608" s="37">
        <f t="shared" si="120"/>
        <v>369</v>
      </c>
      <c r="W608" s="37">
        <f t="shared" si="121"/>
        <v>374.2000000000007</v>
      </c>
      <c r="X608" s="37">
        <f t="shared" si="122"/>
      </c>
      <c r="Y608" s="37">
        <f t="shared" si="123"/>
      </c>
      <c r="Z608" s="37">
        <f t="shared" si="123"/>
      </c>
    </row>
    <row r="609" spans="1:26" ht="16.5" customHeight="1">
      <c r="A609" s="58" t="s">
        <v>17</v>
      </c>
      <c r="B609" s="58">
        <v>1989</v>
      </c>
      <c r="C609" s="21" t="str">
        <f t="shared" si="113"/>
        <v>April-1989</v>
      </c>
      <c r="D609" s="23">
        <v>123.1</v>
      </c>
      <c r="E609" s="23">
        <v>187.5</v>
      </c>
      <c r="F609" s="24">
        <v>3.35</v>
      </c>
      <c r="G609" s="1">
        <f t="shared" si="112"/>
        <v>6.222250498270956</v>
      </c>
      <c r="H609" s="25">
        <f t="shared" si="114"/>
        <v>0</v>
      </c>
      <c r="I609" s="25">
        <f t="shared" si="115"/>
        <v>-0.007745325701826067</v>
      </c>
      <c r="J609" s="26" t="b">
        <f t="shared" si="116"/>
        <v>0</v>
      </c>
      <c r="K609" s="26" t="b">
        <f t="shared" si="117"/>
        <v>0</v>
      </c>
      <c r="L609" s="23">
        <v>5.2</v>
      </c>
      <c r="M609" s="37">
        <v>89952</v>
      </c>
      <c r="N609" s="37">
        <v>2519537</v>
      </c>
      <c r="O609" s="37">
        <v>9076</v>
      </c>
      <c r="P609" s="37">
        <v>13092.4</v>
      </c>
      <c r="T609" s="37">
        <f t="shared" si="118"/>
        <v>2672</v>
      </c>
      <c r="U609" s="37">
        <f t="shared" si="119"/>
        <v>76639</v>
      </c>
      <c r="V609" s="37">
        <f t="shared" si="120"/>
        <v>341</v>
      </c>
      <c r="W609" s="37">
        <f t="shared" si="121"/>
        <v>357.10000000000036</v>
      </c>
      <c r="X609" s="37">
        <f t="shared" si="122"/>
      </c>
      <c r="Y609" s="37">
        <f t="shared" si="123"/>
      </c>
      <c r="Z609" s="37">
        <f t="shared" si="123"/>
      </c>
    </row>
    <row r="610" spans="1:26" ht="16.5" customHeight="1">
      <c r="A610" s="58" t="s">
        <v>16</v>
      </c>
      <c r="B610" s="58">
        <v>1989</v>
      </c>
      <c r="C610" s="21" t="str">
        <f t="shared" si="113"/>
        <v>May-1989</v>
      </c>
      <c r="D610" s="23">
        <v>123.7</v>
      </c>
      <c r="E610" s="23">
        <v>188.2478190630049</v>
      </c>
      <c r="F610" s="24">
        <v>3.35</v>
      </c>
      <c r="G610" s="1">
        <f t="shared" si="112"/>
        <v>6.1975324560617056</v>
      </c>
      <c r="H610" s="25">
        <f t="shared" si="114"/>
        <v>0</v>
      </c>
      <c r="I610" s="25">
        <f t="shared" si="115"/>
        <v>-0.003972524445314263</v>
      </c>
      <c r="J610" s="26" t="b">
        <f t="shared" si="116"/>
        <v>0</v>
      </c>
      <c r="K610" s="26" t="b">
        <f t="shared" si="117"/>
        <v>0</v>
      </c>
      <c r="L610" s="23">
        <v>5.2</v>
      </c>
      <c r="M610" s="37">
        <v>90034</v>
      </c>
      <c r="N610" s="37">
        <v>2507382</v>
      </c>
      <c r="O610" s="37">
        <v>9024</v>
      </c>
      <c r="P610" s="37">
        <v>13128.3</v>
      </c>
      <c r="T610" s="37">
        <f t="shared" si="118"/>
        <v>2554</v>
      </c>
      <c r="U610" s="37">
        <f t="shared" si="119"/>
        <v>59467</v>
      </c>
      <c r="V610" s="37">
        <f t="shared" si="120"/>
        <v>292</v>
      </c>
      <c r="W610" s="37">
        <f t="shared" si="121"/>
        <v>352.1999999999989</v>
      </c>
      <c r="X610" s="37">
        <f t="shared" si="122"/>
      </c>
      <c r="Y610" s="37">
        <f t="shared" si="123"/>
      </c>
      <c r="Z610" s="37">
        <f t="shared" si="123"/>
      </c>
    </row>
    <row r="611" spans="1:26" ht="16.5" customHeight="1">
      <c r="A611" s="58" t="s">
        <v>27</v>
      </c>
      <c r="B611" s="58">
        <v>1989</v>
      </c>
      <c r="C611" s="21" t="str">
        <f t="shared" si="113"/>
        <v>June-1989</v>
      </c>
      <c r="D611" s="23">
        <v>124.1</v>
      </c>
      <c r="E611" s="23">
        <v>188.8</v>
      </c>
      <c r="F611" s="24">
        <v>3.35</v>
      </c>
      <c r="G611" s="1">
        <f t="shared" si="112"/>
        <v>6.179406612424811</v>
      </c>
      <c r="H611" s="25">
        <f t="shared" si="114"/>
        <v>0</v>
      </c>
      <c r="I611" s="25">
        <f t="shared" si="115"/>
        <v>-0.002924687166287687</v>
      </c>
      <c r="J611" s="26" t="b">
        <f t="shared" si="116"/>
        <v>0</v>
      </c>
      <c r="K611" s="26" t="b">
        <f t="shared" si="117"/>
        <v>0</v>
      </c>
      <c r="L611" s="23">
        <v>5.3</v>
      </c>
      <c r="M611" s="37">
        <v>90114</v>
      </c>
      <c r="N611" s="37">
        <v>2509170</v>
      </c>
      <c r="O611" s="37">
        <v>8955</v>
      </c>
      <c r="P611" s="37">
        <v>13154.5</v>
      </c>
      <c r="T611" s="37">
        <f t="shared" si="118"/>
        <v>2305</v>
      </c>
      <c r="U611" s="37">
        <f t="shared" si="119"/>
        <v>51497</v>
      </c>
      <c r="V611" s="37">
        <f t="shared" si="120"/>
        <v>227</v>
      </c>
      <c r="W611" s="37">
        <f t="shared" si="121"/>
        <v>328.7000000000007</v>
      </c>
      <c r="X611" s="37">
        <f t="shared" si="122"/>
      </c>
      <c r="Y611" s="37">
        <f t="shared" si="123"/>
      </c>
      <c r="Z611" s="37">
        <f t="shared" si="123"/>
      </c>
    </row>
    <row r="612" spans="1:26" ht="16.5" customHeight="1">
      <c r="A612" s="58" t="s">
        <v>26</v>
      </c>
      <c r="B612" s="58">
        <v>1989</v>
      </c>
      <c r="C612" s="21" t="str">
        <f t="shared" si="113"/>
        <v>July-1989</v>
      </c>
      <c r="D612" s="23">
        <v>124.5</v>
      </c>
      <c r="E612" s="23">
        <v>189.4521704180064</v>
      </c>
      <c r="F612" s="24">
        <v>3.35</v>
      </c>
      <c r="G612" s="1">
        <f t="shared" si="112"/>
        <v>6.158134614407766</v>
      </c>
      <c r="H612" s="25">
        <f t="shared" si="114"/>
        <v>0</v>
      </c>
      <c r="I612" s="25">
        <f t="shared" si="115"/>
        <v>-0.003442401407001361</v>
      </c>
      <c r="J612" s="26" t="b">
        <f t="shared" si="116"/>
        <v>0</v>
      </c>
      <c r="K612" s="26" t="b">
        <f t="shared" si="117"/>
        <v>0</v>
      </c>
      <c r="L612" s="23">
        <v>5.2</v>
      </c>
      <c r="M612" s="37">
        <v>90161</v>
      </c>
      <c r="N612" s="37">
        <v>2517534</v>
      </c>
      <c r="O612" s="37">
        <v>8936</v>
      </c>
      <c r="P612" s="37">
        <v>13159</v>
      </c>
      <c r="T612" s="37">
        <f t="shared" si="118"/>
        <v>2109</v>
      </c>
      <c r="U612" s="37">
        <f t="shared" si="119"/>
        <v>45679</v>
      </c>
      <c r="V612" s="37">
        <f t="shared" si="120"/>
        <v>196</v>
      </c>
      <c r="W612" s="37">
        <f t="shared" si="121"/>
        <v>295</v>
      </c>
      <c r="X612" s="37">
        <f t="shared" si="122"/>
      </c>
      <c r="Y612" s="37">
        <f t="shared" si="123"/>
      </c>
      <c r="Z612" s="37">
        <f t="shared" si="123"/>
      </c>
    </row>
    <row r="613" spans="1:26" ht="16.5" customHeight="1">
      <c r="A613" s="58" t="s">
        <v>25</v>
      </c>
      <c r="B613" s="58">
        <v>1989</v>
      </c>
      <c r="C613" s="21" t="str">
        <f t="shared" si="113"/>
        <v>August-1989</v>
      </c>
      <c r="D613" s="23">
        <v>124.5</v>
      </c>
      <c r="E613" s="23">
        <v>189.3479133226324</v>
      </c>
      <c r="F613" s="24">
        <v>3.35</v>
      </c>
      <c r="G613" s="1">
        <f t="shared" si="112"/>
        <v>6.1615253527399405</v>
      </c>
      <c r="H613" s="25">
        <f t="shared" si="114"/>
        <v>0</v>
      </c>
      <c r="I613" s="25">
        <f t="shared" si="115"/>
        <v>0.0005506112718356437</v>
      </c>
      <c r="J613" s="26" t="b">
        <f t="shared" si="116"/>
        <v>0</v>
      </c>
      <c r="K613" s="26" t="b">
        <f t="shared" si="117"/>
        <v>0</v>
      </c>
      <c r="L613" s="23">
        <v>5.2</v>
      </c>
      <c r="M613" s="37">
        <v>90126</v>
      </c>
      <c r="N613" s="37">
        <v>2516430</v>
      </c>
      <c r="O613" s="37">
        <v>8853</v>
      </c>
      <c r="P613" s="37">
        <v>13185.5</v>
      </c>
      <c r="T613" s="37">
        <f t="shared" si="118"/>
        <v>2000</v>
      </c>
      <c r="U613" s="37">
        <f t="shared" si="119"/>
        <v>57028</v>
      </c>
      <c r="V613" s="37">
        <f t="shared" si="120"/>
        <v>190</v>
      </c>
      <c r="W613" s="37">
        <f t="shared" si="121"/>
        <v>290.5</v>
      </c>
      <c r="X613" s="37">
        <f t="shared" si="122"/>
      </c>
      <c r="Y613" s="37">
        <f t="shared" si="123"/>
      </c>
      <c r="Z613" s="37">
        <f t="shared" si="123"/>
      </c>
    </row>
    <row r="614" spans="1:26" ht="16.5" customHeight="1">
      <c r="A614" s="58" t="s">
        <v>24</v>
      </c>
      <c r="B614" s="58">
        <v>1989</v>
      </c>
      <c r="C614" s="21" t="str">
        <f t="shared" si="113"/>
        <v>September-1989</v>
      </c>
      <c r="D614" s="23">
        <v>124.8</v>
      </c>
      <c r="E614" s="23">
        <v>189.79584</v>
      </c>
      <c r="F614" s="24">
        <v>3.35</v>
      </c>
      <c r="G614" s="1">
        <f t="shared" si="112"/>
        <v>6.14698387712715</v>
      </c>
      <c r="H614" s="25">
        <f t="shared" si="114"/>
        <v>0</v>
      </c>
      <c r="I614" s="25">
        <f t="shared" si="115"/>
        <v>-0.002360044758449975</v>
      </c>
      <c r="J614" s="26" t="b">
        <f t="shared" si="116"/>
        <v>0</v>
      </c>
      <c r="K614" s="26" t="b">
        <f t="shared" si="117"/>
        <v>0</v>
      </c>
      <c r="L614" s="23">
        <v>5.3</v>
      </c>
      <c r="M614" s="37">
        <v>90338</v>
      </c>
      <c r="N614" s="37">
        <v>2515122</v>
      </c>
      <c r="O614" s="37">
        <v>9004</v>
      </c>
      <c r="P614" s="37">
        <v>13171.9</v>
      </c>
      <c r="T614" s="37">
        <f t="shared" si="118"/>
        <v>1963</v>
      </c>
      <c r="U614" s="37">
        <f t="shared" si="119"/>
        <v>48820</v>
      </c>
      <c r="V614" s="37">
        <f t="shared" si="120"/>
        <v>200</v>
      </c>
      <c r="W614" s="37">
        <f t="shared" si="121"/>
        <v>263.10000000000036</v>
      </c>
      <c r="X614" s="37">
        <f t="shared" si="122"/>
      </c>
      <c r="Y614" s="37">
        <f t="shared" si="123"/>
      </c>
      <c r="Z614" s="37">
        <f t="shared" si="123"/>
      </c>
    </row>
    <row r="615" spans="1:26" ht="16.5" customHeight="1">
      <c r="A615" s="58" t="s">
        <v>23</v>
      </c>
      <c r="B615" s="58">
        <v>1989</v>
      </c>
      <c r="C615" s="21" t="str">
        <f t="shared" si="113"/>
        <v>October-1989</v>
      </c>
      <c r="D615" s="23">
        <v>125.4</v>
      </c>
      <c r="E615" s="23">
        <v>190.5960191082803</v>
      </c>
      <c r="F615" s="24">
        <v>3.35</v>
      </c>
      <c r="G615" s="1">
        <f t="shared" si="112"/>
        <v>6.121176999835455</v>
      </c>
      <c r="H615" s="25">
        <f t="shared" si="114"/>
        <v>0</v>
      </c>
      <c r="I615" s="25">
        <f t="shared" si="115"/>
        <v>-0.00419829916712855</v>
      </c>
      <c r="J615" s="26" t="b">
        <f t="shared" si="116"/>
        <v>0</v>
      </c>
      <c r="K615" s="26" t="b">
        <f t="shared" si="117"/>
        <v>0</v>
      </c>
      <c r="L615" s="23">
        <v>5.3</v>
      </c>
      <c r="M615" s="37">
        <v>90443</v>
      </c>
      <c r="N615" s="37">
        <v>2533101</v>
      </c>
      <c r="O615" s="37">
        <v>9126</v>
      </c>
      <c r="P615" s="37">
        <v>13139.2</v>
      </c>
      <c r="T615" s="37">
        <f t="shared" si="118"/>
        <v>1836</v>
      </c>
      <c r="U615" s="37">
        <f t="shared" si="119"/>
        <v>45805</v>
      </c>
      <c r="V615" s="37">
        <f t="shared" si="120"/>
        <v>257</v>
      </c>
      <c r="W615" s="37">
        <f t="shared" si="121"/>
        <v>235.60000000000036</v>
      </c>
      <c r="X615" s="37">
        <f t="shared" si="122"/>
      </c>
      <c r="Y615" s="37">
        <f t="shared" si="123"/>
      </c>
      <c r="Z615" s="37">
        <f t="shared" si="123"/>
      </c>
    </row>
    <row r="616" spans="1:26" ht="16.5" customHeight="1">
      <c r="A616" s="58" t="s">
        <v>22</v>
      </c>
      <c r="B616" s="58">
        <v>1989</v>
      </c>
      <c r="C616" s="21" t="str">
        <f t="shared" si="113"/>
        <v>November-1989</v>
      </c>
      <c r="D616" s="23">
        <v>125.9</v>
      </c>
      <c r="E616" s="23">
        <v>191.2</v>
      </c>
      <c r="F616" s="24">
        <v>3.35</v>
      </c>
      <c r="G616" s="1">
        <f t="shared" si="112"/>
        <v>6.101840839047094</v>
      </c>
      <c r="H616" s="25">
        <f t="shared" si="114"/>
        <v>0</v>
      </c>
      <c r="I616" s="25">
        <f t="shared" si="115"/>
        <v>-0.003158895877194867</v>
      </c>
      <c r="J616" s="26" t="b">
        <f t="shared" si="116"/>
        <v>0</v>
      </c>
      <c r="K616" s="26" t="b">
        <f t="shared" si="117"/>
        <v>0</v>
      </c>
      <c r="L616" s="23">
        <v>5.4</v>
      </c>
      <c r="M616" s="37">
        <v>90696</v>
      </c>
      <c r="N616" s="37">
        <v>2525889</v>
      </c>
      <c r="O616" s="37">
        <v>9230</v>
      </c>
      <c r="P616" s="37">
        <v>13139.7</v>
      </c>
      <c r="T616" s="37">
        <f t="shared" si="118"/>
        <v>1826</v>
      </c>
      <c r="U616" s="37">
        <f t="shared" si="119"/>
        <v>45270</v>
      </c>
      <c r="V616" s="37">
        <f t="shared" si="120"/>
        <v>302</v>
      </c>
      <c r="W616" s="37">
        <f t="shared" si="121"/>
        <v>228.90000000000146</v>
      </c>
      <c r="X616" s="37">
        <f t="shared" si="122"/>
      </c>
      <c r="Y616" s="37">
        <f t="shared" si="123"/>
      </c>
      <c r="Z616" s="37">
        <f t="shared" si="123"/>
      </c>
    </row>
    <row r="617" spans="1:26" ht="16.5" customHeight="1">
      <c r="A617" s="58" t="s">
        <v>21</v>
      </c>
      <c r="B617" s="58">
        <v>1989</v>
      </c>
      <c r="C617" s="21" t="str">
        <f t="shared" si="113"/>
        <v>December-1989</v>
      </c>
      <c r="D617" s="23">
        <v>126.3</v>
      </c>
      <c r="E617" s="23">
        <v>191.7035685963521</v>
      </c>
      <c r="F617" s="24">
        <v>3.35</v>
      </c>
      <c r="G617" s="1">
        <f t="shared" si="112"/>
        <v>6.085812470618789</v>
      </c>
      <c r="H617" s="25">
        <f t="shared" si="114"/>
        <v>0</v>
      </c>
      <c r="I617" s="25">
        <f t="shared" si="115"/>
        <v>-0.00262680867153009</v>
      </c>
      <c r="J617" s="26" t="b">
        <f t="shared" si="116"/>
        <v>0</v>
      </c>
      <c r="K617" s="26" t="b">
        <f t="shared" si="117"/>
        <v>0</v>
      </c>
      <c r="L617" s="23">
        <v>5.4</v>
      </c>
      <c r="M617" s="37">
        <v>90774</v>
      </c>
      <c r="N617" s="37">
        <v>2521187</v>
      </c>
      <c r="O617" s="37">
        <v>9273</v>
      </c>
      <c r="P617" s="37">
        <v>13072</v>
      </c>
      <c r="T617" s="37">
        <f t="shared" si="118"/>
        <v>1604</v>
      </c>
      <c r="U617" s="37">
        <f t="shared" si="119"/>
        <v>23932</v>
      </c>
      <c r="V617" s="37">
        <f t="shared" si="120"/>
        <v>275</v>
      </c>
      <c r="W617" s="37">
        <f t="shared" si="121"/>
        <v>144.5</v>
      </c>
      <c r="X617" s="37">
        <f t="shared" si="122"/>
      </c>
      <c r="Y617" s="37">
        <f t="shared" si="123"/>
      </c>
      <c r="Z617" s="37">
        <f t="shared" si="123"/>
      </c>
    </row>
    <row r="618" spans="1:26" ht="16.5" customHeight="1">
      <c r="A618" s="58" t="s">
        <v>20</v>
      </c>
      <c r="B618" s="58">
        <v>1990</v>
      </c>
      <c r="C618" s="21" t="str">
        <f t="shared" si="113"/>
        <v>January-1990</v>
      </c>
      <c r="D618" s="23">
        <v>127.5</v>
      </c>
      <c r="E618" s="23">
        <v>193.451726844584</v>
      </c>
      <c r="F618" s="24">
        <v>3.35</v>
      </c>
      <c r="G618" s="1">
        <f t="shared" si="112"/>
        <v>6.030817028390187</v>
      </c>
      <c r="H618" s="25">
        <f t="shared" si="114"/>
        <v>0</v>
      </c>
      <c r="I618" s="25">
        <f t="shared" si="115"/>
        <v>-0.009036663961321523</v>
      </c>
      <c r="J618" s="26" t="b">
        <f t="shared" si="116"/>
        <v>0</v>
      </c>
      <c r="K618" s="26" t="b">
        <f t="shared" si="117"/>
        <v>0</v>
      </c>
      <c r="L618" s="23">
        <v>5.4</v>
      </c>
      <c r="M618" s="37">
        <v>91033</v>
      </c>
      <c r="N618" s="37">
        <v>2544134</v>
      </c>
      <c r="O618" s="37">
        <v>9290</v>
      </c>
      <c r="P618" s="37">
        <v>13254.7</v>
      </c>
      <c r="Q618" s="37">
        <v>5836.8</v>
      </c>
      <c r="R618" s="37">
        <v>2425.8</v>
      </c>
      <c r="S618" s="37">
        <v>3069.4</v>
      </c>
      <c r="T618" s="37">
        <f t="shared" si="118"/>
        <v>1639</v>
      </c>
      <c r="U618" s="37">
        <f t="shared" si="119"/>
        <v>32097</v>
      </c>
      <c r="V618" s="37">
        <f t="shared" si="120"/>
        <v>218</v>
      </c>
      <c r="W618" s="37">
        <f t="shared" si="121"/>
        <v>292</v>
      </c>
      <c r="X618" s="37">
        <f t="shared" si="122"/>
      </c>
      <c r="Y618" s="37">
        <f t="shared" si="123"/>
      </c>
      <c r="Z618" s="37">
        <f t="shared" si="123"/>
      </c>
    </row>
    <row r="619" spans="1:26" ht="16.5" customHeight="1">
      <c r="A619" s="58" t="s">
        <v>19</v>
      </c>
      <c r="B619" s="58">
        <v>1990</v>
      </c>
      <c r="C619" s="21" t="str">
        <f t="shared" si="113"/>
        <v>February-1990</v>
      </c>
      <c r="D619" s="23">
        <v>128</v>
      </c>
      <c r="E619" s="23">
        <v>194.2</v>
      </c>
      <c r="F619" s="24">
        <v>3.35</v>
      </c>
      <c r="G619" s="1">
        <f t="shared" si="112"/>
        <v>6.007579652038127</v>
      </c>
      <c r="H619" s="25">
        <f t="shared" si="114"/>
        <v>0</v>
      </c>
      <c r="I619" s="25">
        <f t="shared" si="115"/>
        <v>-0.003853105846632232</v>
      </c>
      <c r="J619" s="26" t="b">
        <f t="shared" si="116"/>
        <v>0</v>
      </c>
      <c r="K619" s="26" t="b">
        <f t="shared" si="117"/>
        <v>0</v>
      </c>
      <c r="L619" s="23">
        <v>5.3</v>
      </c>
      <c r="M619" s="37">
        <v>91256</v>
      </c>
      <c r="N619" s="37">
        <v>2543364</v>
      </c>
      <c r="O619" s="37">
        <v>9297</v>
      </c>
      <c r="P619" s="37">
        <v>13224.3</v>
      </c>
      <c r="Q619" s="37">
        <v>5834.6</v>
      </c>
      <c r="R619" s="37">
        <v>2426.6</v>
      </c>
      <c r="S619" s="37">
        <v>3068</v>
      </c>
      <c r="T619" s="37">
        <f t="shared" si="118"/>
        <v>1642</v>
      </c>
      <c r="U619" s="37">
        <f t="shared" si="119"/>
        <v>39457</v>
      </c>
      <c r="V619" s="37">
        <f t="shared" si="120"/>
        <v>201</v>
      </c>
      <c r="W619" s="37">
        <f t="shared" si="121"/>
        <v>223.79999999999927</v>
      </c>
      <c r="X619" s="37">
        <f t="shared" si="122"/>
      </c>
      <c r="Y619" s="37">
        <f t="shared" si="123"/>
      </c>
      <c r="Z619" s="37">
        <f t="shared" si="123"/>
      </c>
    </row>
    <row r="620" spans="1:26" ht="16.5" customHeight="1">
      <c r="A620" s="58" t="s">
        <v>18</v>
      </c>
      <c r="B620" s="58">
        <v>1990</v>
      </c>
      <c r="C620" s="21" t="str">
        <f t="shared" si="113"/>
        <v>March-1990</v>
      </c>
      <c r="D620" s="23">
        <v>128.6</v>
      </c>
      <c r="E620" s="23">
        <v>195.0483294483294</v>
      </c>
      <c r="F620" s="24">
        <v>3.35</v>
      </c>
      <c r="G620" s="1">
        <f t="shared" si="112"/>
        <v>5.981450708783791</v>
      </c>
      <c r="H620" s="25">
        <f t="shared" si="114"/>
        <v>0</v>
      </c>
      <c r="I620" s="25">
        <f t="shared" si="115"/>
        <v>-0.004349329475052621</v>
      </c>
      <c r="J620" s="26" t="b">
        <f t="shared" si="116"/>
        <v>0</v>
      </c>
      <c r="K620" s="26" t="b">
        <f t="shared" si="117"/>
        <v>0</v>
      </c>
      <c r="L620" s="23">
        <v>5.2</v>
      </c>
      <c r="M620" s="37">
        <v>91353</v>
      </c>
      <c r="N620" s="37">
        <v>2545428</v>
      </c>
      <c r="O620" s="37">
        <v>9325</v>
      </c>
      <c r="P620" s="37">
        <v>13226.4</v>
      </c>
      <c r="Q620" s="37">
        <v>5833.5</v>
      </c>
      <c r="R620" s="37">
        <v>2425.5</v>
      </c>
      <c r="S620" s="37">
        <v>3070.2</v>
      </c>
      <c r="T620" s="37">
        <f t="shared" si="118"/>
        <v>1556</v>
      </c>
      <c r="U620" s="37">
        <f t="shared" si="119"/>
        <v>37450</v>
      </c>
      <c r="V620" s="37">
        <f t="shared" si="120"/>
        <v>229</v>
      </c>
      <c r="W620" s="37">
        <f t="shared" si="121"/>
        <v>148.39999999999964</v>
      </c>
      <c r="X620" s="37">
        <f t="shared" si="122"/>
      </c>
      <c r="Y620" s="37">
        <f t="shared" si="123"/>
      </c>
      <c r="Z620" s="37">
        <f t="shared" si="123"/>
      </c>
    </row>
    <row r="621" spans="1:26" ht="16.5" customHeight="1">
      <c r="A621" s="58" t="s">
        <v>17</v>
      </c>
      <c r="B621" s="58">
        <v>1990</v>
      </c>
      <c r="C621" s="21" t="str">
        <f t="shared" si="113"/>
        <v>April-1990</v>
      </c>
      <c r="D621" s="23">
        <v>128.9</v>
      </c>
      <c r="E621" s="23">
        <v>195.5</v>
      </c>
      <c r="F621" s="24">
        <v>3.8</v>
      </c>
      <c r="G621" s="1">
        <f t="shared" si="112"/>
        <v>6.769253700833005</v>
      </c>
      <c r="H621" s="25">
        <f t="shared" si="114"/>
        <v>0.13432835820895517</v>
      </c>
      <c r="I621" s="25">
        <f t="shared" si="115"/>
        <v>0.1317076793581733</v>
      </c>
      <c r="J621" s="26" t="b">
        <f t="shared" si="116"/>
        <v>1</v>
      </c>
      <c r="K621" s="26" t="b">
        <f t="shared" si="117"/>
        <v>0</v>
      </c>
      <c r="L621" s="23">
        <v>5.4</v>
      </c>
      <c r="M621" s="37">
        <v>91310</v>
      </c>
      <c r="N621" s="37">
        <v>2536794</v>
      </c>
      <c r="O621" s="37">
        <v>9289</v>
      </c>
      <c r="P621" s="37">
        <v>13237.9</v>
      </c>
      <c r="Q621" s="37">
        <v>5826.5</v>
      </c>
      <c r="R621" s="37">
        <v>2424</v>
      </c>
      <c r="S621" s="37">
        <v>3064.1</v>
      </c>
      <c r="T621" s="37">
        <f t="shared" si="118"/>
        <v>1358</v>
      </c>
      <c r="U621" s="37">
        <f t="shared" si="119"/>
        <v>17257</v>
      </c>
      <c r="V621" s="37">
        <f t="shared" si="120"/>
        <v>213</v>
      </c>
      <c r="W621" s="37">
        <f t="shared" si="121"/>
        <v>145.5</v>
      </c>
      <c r="X621" s="37">
        <f t="shared" si="122"/>
      </c>
      <c r="Y621" s="37">
        <f t="shared" si="123"/>
      </c>
      <c r="Z621" s="37">
        <f t="shared" si="123"/>
      </c>
    </row>
    <row r="622" spans="1:26" ht="16.5" customHeight="1">
      <c r="A622" s="58" t="s">
        <v>16</v>
      </c>
      <c r="B622" s="58">
        <v>1990</v>
      </c>
      <c r="C622" s="21" t="str">
        <f t="shared" si="113"/>
        <v>May-1990</v>
      </c>
      <c r="D622" s="23">
        <v>129.1</v>
      </c>
      <c r="E622" s="23">
        <v>195.6484520123839</v>
      </c>
      <c r="F622" s="24">
        <v>3.8</v>
      </c>
      <c r="G622" s="1">
        <f t="shared" si="112"/>
        <v>6.764117399861085</v>
      </c>
      <c r="H622" s="25">
        <f t="shared" si="114"/>
        <v>0</v>
      </c>
      <c r="I622" s="25">
        <f t="shared" si="115"/>
        <v>-0.0007587691640642547</v>
      </c>
      <c r="J622" s="26" t="b">
        <f t="shared" si="116"/>
        <v>0</v>
      </c>
      <c r="K622" s="26" t="b">
        <f t="shared" si="117"/>
        <v>0</v>
      </c>
      <c r="L622" s="23">
        <v>5.4</v>
      </c>
      <c r="M622" s="37">
        <v>91239</v>
      </c>
      <c r="N622" s="37">
        <v>2533775</v>
      </c>
      <c r="O622" s="37">
        <v>9242</v>
      </c>
      <c r="P622" s="37">
        <v>13211.5</v>
      </c>
      <c r="Q622" s="37">
        <v>5803.7</v>
      </c>
      <c r="R622" s="37">
        <v>2417.6</v>
      </c>
      <c r="S622" s="37">
        <v>3050.8</v>
      </c>
      <c r="T622" s="37">
        <f t="shared" si="118"/>
        <v>1205</v>
      </c>
      <c r="U622" s="37">
        <f t="shared" si="119"/>
        <v>26393</v>
      </c>
      <c r="V622" s="37">
        <f t="shared" si="120"/>
        <v>218</v>
      </c>
      <c r="W622" s="37">
        <f t="shared" si="121"/>
        <v>83.20000000000073</v>
      </c>
      <c r="X622" s="37">
        <f t="shared" si="122"/>
      </c>
      <c r="Y622" s="37">
        <f t="shared" si="123"/>
      </c>
      <c r="Z622" s="37">
        <f t="shared" si="123"/>
      </c>
    </row>
    <row r="623" spans="1:26" ht="16.5" customHeight="1">
      <c r="A623" s="58" t="s">
        <v>27</v>
      </c>
      <c r="B623" s="58">
        <v>1990</v>
      </c>
      <c r="C623" s="21" t="str">
        <f t="shared" si="113"/>
        <v>June-1990</v>
      </c>
      <c r="D623" s="23">
        <v>129.9</v>
      </c>
      <c r="E623" s="23">
        <v>196.8</v>
      </c>
      <c r="F623" s="24">
        <v>3.8</v>
      </c>
      <c r="G623" s="1">
        <f t="shared" si="112"/>
        <v>6.724538102199453</v>
      </c>
      <c r="H623" s="25">
        <f t="shared" si="114"/>
        <v>0</v>
      </c>
      <c r="I623" s="25">
        <f t="shared" si="115"/>
        <v>-0.005851361725691673</v>
      </c>
      <c r="J623" s="26" t="b">
        <f t="shared" si="116"/>
        <v>0</v>
      </c>
      <c r="K623" s="26" t="b">
        <f t="shared" si="117"/>
        <v>0</v>
      </c>
      <c r="L623" s="23">
        <v>5.2</v>
      </c>
      <c r="M623" s="37">
        <v>91306</v>
      </c>
      <c r="N623" s="37">
        <v>2541059</v>
      </c>
      <c r="O623" s="37">
        <v>9265</v>
      </c>
      <c r="P623" s="37">
        <v>13197.4</v>
      </c>
      <c r="Q623" s="37">
        <v>5828.3</v>
      </c>
      <c r="R623" s="37">
        <v>2426.9</v>
      </c>
      <c r="S623" s="37">
        <v>3066.8</v>
      </c>
      <c r="T623" s="37">
        <f t="shared" si="118"/>
        <v>1192</v>
      </c>
      <c r="U623" s="37">
        <f t="shared" si="119"/>
        <v>31889</v>
      </c>
      <c r="V623" s="37">
        <f t="shared" si="120"/>
        <v>310</v>
      </c>
      <c r="W623" s="37">
        <f t="shared" si="121"/>
        <v>42.899999999999636</v>
      </c>
      <c r="X623" s="37">
        <f t="shared" si="122"/>
      </c>
      <c r="Y623" s="37">
        <f t="shared" si="123"/>
      </c>
      <c r="Z623" s="37">
        <f t="shared" si="123"/>
      </c>
    </row>
    <row r="624" spans="1:26" ht="16.5" customHeight="1">
      <c r="A624" s="58" t="s">
        <v>26</v>
      </c>
      <c r="B624" s="58">
        <v>1990</v>
      </c>
      <c r="C624" s="21" t="str">
        <f t="shared" si="113"/>
        <v>July-1990</v>
      </c>
      <c r="D624" s="23">
        <v>130.5</v>
      </c>
      <c r="E624" s="23">
        <v>197.7515337423313</v>
      </c>
      <c r="F624" s="24">
        <v>3.8</v>
      </c>
      <c r="G624" s="1">
        <f t="shared" si="112"/>
        <v>6.692181210777449</v>
      </c>
      <c r="H624" s="25">
        <f t="shared" si="114"/>
        <v>0</v>
      </c>
      <c r="I624" s="25">
        <f t="shared" si="115"/>
        <v>-0.004811764158406784</v>
      </c>
      <c r="J624" s="26" t="b">
        <f t="shared" si="116"/>
        <v>0</v>
      </c>
      <c r="K624" s="26" t="b">
        <f t="shared" si="117"/>
        <v>0</v>
      </c>
      <c r="L624" s="27">
        <v>5.5</v>
      </c>
      <c r="M624" s="37">
        <v>91270</v>
      </c>
      <c r="N624" s="37">
        <v>2524234</v>
      </c>
      <c r="O624" s="37">
        <v>9294</v>
      </c>
      <c r="P624" s="37">
        <v>13193.3</v>
      </c>
      <c r="Q624" s="37">
        <v>5845.9</v>
      </c>
      <c r="R624" s="37">
        <v>2433.5</v>
      </c>
      <c r="S624" s="37">
        <v>3076.4</v>
      </c>
      <c r="T624" s="37">
        <f t="shared" si="118"/>
        <v>1109</v>
      </c>
      <c r="U624" s="37">
        <f t="shared" si="119"/>
        <v>6700</v>
      </c>
      <c r="V624" s="37">
        <f t="shared" si="120"/>
        <v>358</v>
      </c>
      <c r="W624" s="37">
        <f t="shared" si="121"/>
        <v>34.29999999999927</v>
      </c>
      <c r="X624" s="37">
        <f t="shared" si="122"/>
      </c>
      <c r="Y624" s="37">
        <f t="shared" si="123"/>
      </c>
      <c r="Z624" s="37">
        <f t="shared" si="123"/>
      </c>
    </row>
    <row r="625" spans="1:26" ht="16.5" customHeight="1">
      <c r="A625" s="58" t="s">
        <v>25</v>
      </c>
      <c r="B625" s="58">
        <v>1990</v>
      </c>
      <c r="C625" s="21" t="str">
        <f t="shared" si="113"/>
        <v>August-1990</v>
      </c>
      <c r="D625" s="23">
        <v>131.6</v>
      </c>
      <c r="E625" s="23">
        <v>199.3</v>
      </c>
      <c r="F625" s="24">
        <v>3.8</v>
      </c>
      <c r="G625" s="1">
        <f t="shared" si="112"/>
        <v>6.640186144068502</v>
      </c>
      <c r="H625" s="25">
        <f t="shared" si="114"/>
        <v>0</v>
      </c>
      <c r="I625" s="25">
        <f t="shared" si="115"/>
        <v>-0.007769524624529289</v>
      </c>
      <c r="J625" s="26" t="b">
        <f t="shared" si="116"/>
        <v>0</v>
      </c>
      <c r="K625" s="26" t="b">
        <f t="shared" si="117"/>
        <v>0</v>
      </c>
      <c r="L625" s="27">
        <v>5.7</v>
      </c>
      <c r="M625" s="37">
        <v>91157</v>
      </c>
      <c r="N625" s="37">
        <v>2521976</v>
      </c>
      <c r="O625" s="37">
        <v>9292</v>
      </c>
      <c r="P625" s="37">
        <v>13158.4</v>
      </c>
      <c r="Q625" s="37">
        <v>5851.3</v>
      </c>
      <c r="R625" s="37">
        <v>2435.8</v>
      </c>
      <c r="S625" s="37">
        <v>3079.1</v>
      </c>
      <c r="T625" s="37">
        <f t="shared" si="118"/>
        <v>1031</v>
      </c>
      <c r="U625" s="37">
        <f t="shared" si="119"/>
        <v>5546</v>
      </c>
      <c r="V625" s="37">
        <f t="shared" si="120"/>
        <v>439</v>
      </c>
      <c r="W625" s="37">
        <f t="shared" si="121"/>
        <v>-27.100000000000364</v>
      </c>
      <c r="X625" s="37">
        <f t="shared" si="122"/>
      </c>
      <c r="Y625" s="37">
        <f t="shared" si="123"/>
      </c>
      <c r="Z625" s="37">
        <f t="shared" si="123"/>
      </c>
    </row>
    <row r="626" spans="1:26" ht="16.5" customHeight="1">
      <c r="A626" s="58" t="s">
        <v>24</v>
      </c>
      <c r="B626" s="58">
        <v>1990</v>
      </c>
      <c r="C626" s="21" t="str">
        <f t="shared" si="113"/>
        <v>September-1990</v>
      </c>
      <c r="D626" s="23">
        <v>132.5</v>
      </c>
      <c r="E626" s="23">
        <v>200.5972117558402</v>
      </c>
      <c r="F626" s="24">
        <v>3.8</v>
      </c>
      <c r="G626" s="1">
        <f t="shared" si="112"/>
        <v>6.597245729036527</v>
      </c>
      <c r="H626" s="25">
        <f t="shared" si="114"/>
        <v>0</v>
      </c>
      <c r="I626" s="25">
        <f t="shared" si="115"/>
        <v>-0.006466748687509627</v>
      </c>
      <c r="J626" s="26" t="b">
        <f t="shared" si="116"/>
        <v>0</v>
      </c>
      <c r="K626" s="26" t="b">
        <f t="shared" si="117"/>
        <v>0</v>
      </c>
      <c r="L626" s="27">
        <v>5.9</v>
      </c>
      <c r="M626" s="37">
        <v>91088</v>
      </c>
      <c r="N626" s="37">
        <v>2518283</v>
      </c>
      <c r="O626" s="37">
        <v>9296</v>
      </c>
      <c r="P626" s="37">
        <v>13146.2</v>
      </c>
      <c r="Q626" s="37">
        <v>5854.9</v>
      </c>
      <c r="R626" s="37">
        <v>2437.8</v>
      </c>
      <c r="S626" s="37">
        <v>3083.2</v>
      </c>
      <c r="T626" s="37">
        <f t="shared" si="118"/>
        <v>750</v>
      </c>
      <c r="U626" s="37">
        <f t="shared" si="119"/>
        <v>3161</v>
      </c>
      <c r="V626" s="37">
        <f t="shared" si="120"/>
        <v>292</v>
      </c>
      <c r="W626" s="37">
        <f t="shared" si="121"/>
        <v>-25.69999999999891</v>
      </c>
      <c r="X626" s="37">
        <f t="shared" si="122"/>
      </c>
      <c r="Y626" s="37">
        <f t="shared" si="123"/>
      </c>
      <c r="Z626" s="37">
        <f t="shared" si="123"/>
      </c>
    </row>
    <row r="627" spans="1:26" ht="16.5" customHeight="1">
      <c r="A627" s="58" t="s">
        <v>23</v>
      </c>
      <c r="B627" s="58">
        <v>1990</v>
      </c>
      <c r="C627" s="21" t="str">
        <f t="shared" si="113"/>
        <v>October-1990</v>
      </c>
      <c r="D627" s="23">
        <v>133.4</v>
      </c>
      <c r="E627" s="23">
        <v>201.9486142322097</v>
      </c>
      <c r="F627" s="24">
        <v>3.8</v>
      </c>
      <c r="G627" s="1">
        <f t="shared" si="112"/>
        <v>6.553098190568218</v>
      </c>
      <c r="H627" s="25">
        <f t="shared" si="114"/>
        <v>0</v>
      </c>
      <c r="I627" s="25">
        <f t="shared" si="115"/>
        <v>-0.006691813566076732</v>
      </c>
      <c r="J627" s="26" t="b">
        <f t="shared" si="116"/>
        <v>0</v>
      </c>
      <c r="K627" s="26" t="b">
        <f t="shared" si="117"/>
        <v>0</v>
      </c>
      <c r="L627" s="27">
        <v>5.9</v>
      </c>
      <c r="M627" s="37">
        <v>90923</v>
      </c>
      <c r="N627" s="37">
        <v>2506452</v>
      </c>
      <c r="O627" s="37">
        <v>9256</v>
      </c>
      <c r="P627" s="37">
        <v>13132.5</v>
      </c>
      <c r="Q627" s="37">
        <v>5824.4</v>
      </c>
      <c r="R627" s="37">
        <v>2424.6</v>
      </c>
      <c r="S627" s="37">
        <v>3063.7</v>
      </c>
      <c r="T627" s="37">
        <f t="shared" si="118"/>
        <v>480</v>
      </c>
      <c r="U627" s="37">
        <f t="shared" si="119"/>
        <v>-26649</v>
      </c>
      <c r="V627" s="37">
        <f t="shared" si="120"/>
        <v>130</v>
      </c>
      <c r="W627" s="37">
        <f t="shared" si="121"/>
        <v>-6.700000000000728</v>
      </c>
      <c r="X627" s="37">
        <f t="shared" si="122"/>
      </c>
      <c r="Y627" s="37">
        <f t="shared" si="123"/>
      </c>
      <c r="Z627" s="37">
        <f t="shared" si="123"/>
      </c>
    </row>
    <row r="628" spans="1:26" ht="16.5" customHeight="1">
      <c r="A628" s="58" t="s">
        <v>22</v>
      </c>
      <c r="B628" s="58">
        <v>1990</v>
      </c>
      <c r="C628" s="21" t="str">
        <f t="shared" si="113"/>
        <v>November-1990</v>
      </c>
      <c r="D628" s="23">
        <v>133.7</v>
      </c>
      <c r="E628" s="23">
        <v>202.1488041853513</v>
      </c>
      <c r="F628" s="24">
        <v>3.8</v>
      </c>
      <c r="G628" s="1">
        <f t="shared" si="112"/>
        <v>6.546608592843468</v>
      </c>
      <c r="H628" s="25">
        <f t="shared" si="114"/>
        <v>0</v>
      </c>
      <c r="I628" s="25">
        <f t="shared" si="115"/>
        <v>-0.000990309855892435</v>
      </c>
      <c r="J628" s="26" t="b">
        <f t="shared" si="116"/>
        <v>0</v>
      </c>
      <c r="K628" s="26" t="b">
        <f t="shared" si="117"/>
        <v>0</v>
      </c>
      <c r="L628" s="27">
        <v>6.2</v>
      </c>
      <c r="M628" s="37">
        <v>90766</v>
      </c>
      <c r="N628" s="37">
        <v>2508570</v>
      </c>
      <c r="O628" s="37">
        <v>9298</v>
      </c>
      <c r="P628" s="37">
        <v>13118.8</v>
      </c>
      <c r="Q628" s="37">
        <v>5830.6</v>
      </c>
      <c r="R628" s="37">
        <v>2426.1</v>
      </c>
      <c r="S628" s="37">
        <v>3069.1</v>
      </c>
      <c r="T628" s="37">
        <f t="shared" si="118"/>
        <v>70</v>
      </c>
      <c r="U628" s="37">
        <f t="shared" si="119"/>
        <v>-17319</v>
      </c>
      <c r="V628" s="37">
        <f t="shared" si="120"/>
        <v>68</v>
      </c>
      <c r="W628" s="37">
        <f t="shared" si="121"/>
        <v>-20.900000000001455</v>
      </c>
      <c r="X628" s="37">
        <f t="shared" si="122"/>
      </c>
      <c r="Y628" s="37">
        <f t="shared" si="123"/>
      </c>
      <c r="Z628" s="37">
        <f t="shared" si="123"/>
      </c>
    </row>
    <row r="629" spans="1:26" ht="16.5" customHeight="1">
      <c r="A629" s="58" t="s">
        <v>21</v>
      </c>
      <c r="B629" s="58">
        <v>1990</v>
      </c>
      <c r="C629" s="21" t="str">
        <f t="shared" si="113"/>
        <v>December-1990</v>
      </c>
      <c r="D629" s="23">
        <v>134.2</v>
      </c>
      <c r="E629" s="23">
        <v>202.9047832585949</v>
      </c>
      <c r="F629" s="24">
        <v>3.8</v>
      </c>
      <c r="G629" s="1">
        <f t="shared" si="112"/>
        <v>6.522217353674903</v>
      </c>
      <c r="H629" s="25">
        <f t="shared" si="114"/>
        <v>0</v>
      </c>
      <c r="I629" s="25">
        <f t="shared" si="115"/>
        <v>-0.0037257824143065443</v>
      </c>
      <c r="J629" s="26" t="b">
        <f t="shared" si="116"/>
        <v>0</v>
      </c>
      <c r="K629" s="26" t="b">
        <f t="shared" si="117"/>
        <v>0</v>
      </c>
      <c r="L629" s="27">
        <v>6.3</v>
      </c>
      <c r="M629" s="37">
        <v>90692</v>
      </c>
      <c r="N629" s="37">
        <v>2506313</v>
      </c>
      <c r="O629" s="37">
        <v>9302</v>
      </c>
      <c r="P629" s="37">
        <v>13088.1</v>
      </c>
      <c r="Q629" s="37">
        <v>5840</v>
      </c>
      <c r="R629" s="37">
        <v>2431.4</v>
      </c>
      <c r="S629" s="37">
        <v>3073.2</v>
      </c>
      <c r="T629" s="37">
        <f t="shared" si="118"/>
        <v>-82</v>
      </c>
      <c r="U629" s="37">
        <f t="shared" si="119"/>
        <v>-14874</v>
      </c>
      <c r="V629" s="37">
        <f t="shared" si="120"/>
        <v>29</v>
      </c>
      <c r="W629" s="37">
        <f t="shared" si="121"/>
        <v>16.100000000000364</v>
      </c>
      <c r="X629" s="37">
        <f t="shared" si="122"/>
      </c>
      <c r="Y629" s="37">
        <f t="shared" si="123"/>
      </c>
      <c r="Z629" s="37">
        <f t="shared" si="123"/>
      </c>
    </row>
    <row r="630" spans="1:26" ht="16.5" customHeight="1">
      <c r="A630" s="58" t="s">
        <v>20</v>
      </c>
      <c r="B630" s="58">
        <v>1991</v>
      </c>
      <c r="C630" s="21" t="str">
        <f t="shared" si="113"/>
        <v>January-1991</v>
      </c>
      <c r="D630" s="23">
        <v>134.7</v>
      </c>
      <c r="E630" s="23">
        <v>203.3509658246656</v>
      </c>
      <c r="F630" s="24">
        <v>3.8</v>
      </c>
      <c r="G630" s="1">
        <f t="shared" si="112"/>
        <v>6.507906629044056</v>
      </c>
      <c r="H630" s="25">
        <f t="shared" si="114"/>
        <v>0</v>
      </c>
      <c r="I630" s="25">
        <f t="shared" si="115"/>
        <v>-0.0021941502183737693</v>
      </c>
      <c r="J630" s="26" t="b">
        <f t="shared" si="116"/>
        <v>0</v>
      </c>
      <c r="K630" s="26" t="b">
        <f t="shared" si="117"/>
        <v>0</v>
      </c>
      <c r="L630" s="27">
        <v>6.4</v>
      </c>
      <c r="M630" s="37">
        <v>90566</v>
      </c>
      <c r="N630" s="37">
        <v>2494381</v>
      </c>
      <c r="O630" s="37">
        <v>9294</v>
      </c>
      <c r="P630" s="37">
        <v>13069.8</v>
      </c>
      <c r="Q630" s="37">
        <v>5810</v>
      </c>
      <c r="R630" s="37">
        <v>2414.6</v>
      </c>
      <c r="S630" s="37">
        <v>3056.3</v>
      </c>
      <c r="T630" s="37">
        <f t="shared" si="118"/>
        <v>-467</v>
      </c>
      <c r="U630" s="37">
        <f t="shared" si="119"/>
        <v>-49753</v>
      </c>
      <c r="V630" s="37">
        <f t="shared" si="120"/>
        <v>4</v>
      </c>
      <c r="W630" s="37">
        <f t="shared" si="121"/>
        <v>-184.90000000000146</v>
      </c>
      <c r="X630" s="37">
        <f t="shared" si="122"/>
        <v>-26.800000000000182</v>
      </c>
      <c r="Y630" s="37">
        <f t="shared" si="123"/>
        <v>-11.200000000000273</v>
      </c>
      <c r="Z630" s="37">
        <f t="shared" si="123"/>
        <v>-13.099999999999909</v>
      </c>
    </row>
    <row r="631" spans="1:26" ht="16.5" customHeight="1">
      <c r="A631" s="58" t="s">
        <v>19</v>
      </c>
      <c r="B631" s="58">
        <v>1991</v>
      </c>
      <c r="C631" s="21" t="str">
        <f t="shared" si="113"/>
        <v>February-1991</v>
      </c>
      <c r="D631" s="23">
        <v>134.8</v>
      </c>
      <c r="E631" s="23">
        <v>203.4</v>
      </c>
      <c r="F631" s="24">
        <v>3.8</v>
      </c>
      <c r="G631" s="1">
        <f t="shared" si="112"/>
        <v>6.506337750800652</v>
      </c>
      <c r="H631" s="25">
        <f t="shared" si="114"/>
        <v>0</v>
      </c>
      <c r="I631" s="25">
        <f t="shared" si="115"/>
        <v>-0.00024107264176198573</v>
      </c>
      <c r="J631" s="26" t="b">
        <f t="shared" si="116"/>
        <v>0</v>
      </c>
      <c r="K631" s="26" t="b">
        <f t="shared" si="117"/>
        <v>0</v>
      </c>
      <c r="L631" s="27">
        <v>6.6</v>
      </c>
      <c r="M631" s="37">
        <v>90253</v>
      </c>
      <c r="N631" s="37">
        <v>2484356</v>
      </c>
      <c r="O631" s="37">
        <v>9264</v>
      </c>
      <c r="P631" s="37">
        <v>12995.6</v>
      </c>
      <c r="Q631" s="37">
        <v>5803.1</v>
      </c>
      <c r="R631" s="37">
        <v>2414.4</v>
      </c>
      <c r="S631" s="37">
        <v>3053.2</v>
      </c>
      <c r="T631" s="37">
        <f t="shared" si="118"/>
        <v>-1003</v>
      </c>
      <c r="U631" s="37">
        <f t="shared" si="119"/>
        <v>-59008</v>
      </c>
      <c r="V631" s="37">
        <f t="shared" si="120"/>
        <v>-33</v>
      </c>
      <c r="W631" s="37">
        <f t="shared" si="121"/>
        <v>-228.6999999999989</v>
      </c>
      <c r="X631" s="37">
        <f t="shared" si="122"/>
        <v>-31.5</v>
      </c>
      <c r="Y631" s="37">
        <f t="shared" si="123"/>
        <v>-12.199999999999818</v>
      </c>
      <c r="Z631" s="37">
        <f t="shared" si="123"/>
        <v>-14.800000000000182</v>
      </c>
    </row>
    <row r="632" spans="1:26" ht="16.5" customHeight="1">
      <c r="A632" s="58" t="s">
        <v>18</v>
      </c>
      <c r="B632" s="58">
        <v>1991</v>
      </c>
      <c r="C632" s="21" t="str">
        <f t="shared" si="113"/>
        <v>March-1991</v>
      </c>
      <c r="D632" s="23">
        <v>134.8</v>
      </c>
      <c r="E632" s="23">
        <v>203.2983703703704</v>
      </c>
      <c r="F632" s="24">
        <v>3.8</v>
      </c>
      <c r="G632" s="1">
        <f t="shared" si="112"/>
        <v>6.509590293822291</v>
      </c>
      <c r="H632" s="25">
        <f t="shared" si="114"/>
        <v>0</v>
      </c>
      <c r="I632" s="25">
        <f t="shared" si="115"/>
        <v>0.0004999038085962138</v>
      </c>
      <c r="J632" s="26" t="b">
        <f t="shared" si="116"/>
        <v>0</v>
      </c>
      <c r="K632" s="26" t="b">
        <f t="shared" si="117"/>
        <v>0</v>
      </c>
      <c r="L632" s="27">
        <v>6.8</v>
      </c>
      <c r="M632" s="37">
        <v>90089</v>
      </c>
      <c r="N632" s="37">
        <v>2479206</v>
      </c>
      <c r="O632" s="37">
        <v>9267</v>
      </c>
      <c r="P632" s="37">
        <v>12964.1</v>
      </c>
      <c r="Q632" s="37">
        <v>5803.4</v>
      </c>
      <c r="R632" s="37">
        <v>2413.1</v>
      </c>
      <c r="S632" s="37">
        <v>3054.5</v>
      </c>
      <c r="T632" s="37">
        <f t="shared" si="118"/>
        <v>-1264</v>
      </c>
      <c r="U632" s="37">
        <f t="shared" si="119"/>
        <v>-66222</v>
      </c>
      <c r="V632" s="37">
        <f t="shared" si="120"/>
        <v>-58</v>
      </c>
      <c r="W632" s="37">
        <f t="shared" si="121"/>
        <v>-262.2999999999993</v>
      </c>
      <c r="X632" s="37">
        <f t="shared" si="122"/>
        <v>-30.100000000000364</v>
      </c>
      <c r="Y632" s="37">
        <f t="shared" si="123"/>
        <v>-12.400000000000091</v>
      </c>
      <c r="Z632" s="37">
        <f t="shared" si="123"/>
        <v>-15.699999999999818</v>
      </c>
    </row>
    <row r="633" spans="1:26" ht="16.5" customHeight="1">
      <c r="A633" s="58" t="s">
        <v>17</v>
      </c>
      <c r="B633" s="58">
        <v>1991</v>
      </c>
      <c r="C633" s="21" t="str">
        <f t="shared" si="113"/>
        <v>April-1991</v>
      </c>
      <c r="D633" s="23">
        <v>135.1</v>
      </c>
      <c r="E633" s="23">
        <v>203.6492603550296</v>
      </c>
      <c r="F633" s="24">
        <v>4.25</v>
      </c>
      <c r="G633" s="1">
        <f t="shared" si="112"/>
        <v>7.267918508614146</v>
      </c>
      <c r="H633" s="25">
        <f t="shared" si="114"/>
        <v>0.11842105263157898</v>
      </c>
      <c r="I633" s="25">
        <f t="shared" si="115"/>
        <v>0.11649400047673053</v>
      </c>
      <c r="J633" s="26" t="b">
        <f t="shared" si="116"/>
        <v>1</v>
      </c>
      <c r="K633" s="26" t="b">
        <f t="shared" si="117"/>
        <v>1</v>
      </c>
      <c r="L633" s="23">
        <v>6.7</v>
      </c>
      <c r="M633" s="37">
        <v>89881</v>
      </c>
      <c r="N633" s="37">
        <v>2466122</v>
      </c>
      <c r="O633" s="37">
        <v>9228</v>
      </c>
      <c r="P633" s="37">
        <v>12906.1</v>
      </c>
      <c r="Q633" s="37">
        <v>5792.1</v>
      </c>
      <c r="R633" s="37">
        <v>2410.7</v>
      </c>
      <c r="S633" s="37">
        <v>3047.3</v>
      </c>
      <c r="T633" s="37">
        <f t="shared" si="118"/>
        <v>-1429</v>
      </c>
      <c r="U633" s="37">
        <f t="shared" si="119"/>
        <v>-70672</v>
      </c>
      <c r="V633" s="37">
        <f t="shared" si="120"/>
        <v>-61</v>
      </c>
      <c r="W633" s="37">
        <f t="shared" si="121"/>
        <v>-331.7999999999993</v>
      </c>
      <c r="X633" s="37">
        <f t="shared" si="122"/>
        <v>-34.399999999999636</v>
      </c>
      <c r="Y633" s="37">
        <f t="shared" si="123"/>
        <v>-13.300000000000182</v>
      </c>
      <c r="Z633" s="37">
        <f t="shared" si="123"/>
        <v>-16.799999999999727</v>
      </c>
    </row>
    <row r="634" spans="1:26" ht="16.5" customHeight="1">
      <c r="A634" s="58" t="s">
        <v>16</v>
      </c>
      <c r="B634" s="58">
        <v>1991</v>
      </c>
      <c r="C634" s="21" t="str">
        <f t="shared" si="113"/>
        <v>May-1991</v>
      </c>
      <c r="D634" s="23">
        <v>135.6</v>
      </c>
      <c r="E634" s="23">
        <v>204.4</v>
      </c>
      <c r="F634" s="24">
        <v>4.25</v>
      </c>
      <c r="G634" s="1">
        <f t="shared" si="112"/>
        <v>7.241224210371335</v>
      </c>
      <c r="H634" s="25">
        <f t="shared" si="114"/>
        <v>0</v>
      </c>
      <c r="I634" s="25">
        <f t="shared" si="115"/>
        <v>-0.0036728945448648576</v>
      </c>
      <c r="J634" s="26" t="b">
        <f t="shared" si="116"/>
        <v>0</v>
      </c>
      <c r="K634" s="26" t="b">
        <f t="shared" si="117"/>
        <v>0</v>
      </c>
      <c r="L634" s="23">
        <v>6.9</v>
      </c>
      <c r="M634" s="37">
        <v>89743</v>
      </c>
      <c r="N634" s="37">
        <v>2462926</v>
      </c>
      <c r="O634" s="37">
        <v>9218</v>
      </c>
      <c r="P634" s="37">
        <v>12879.8</v>
      </c>
      <c r="Q634" s="37">
        <v>5784</v>
      </c>
      <c r="R634" s="37">
        <v>2408.2</v>
      </c>
      <c r="S634" s="37">
        <v>3043</v>
      </c>
      <c r="T634" s="37">
        <f t="shared" si="118"/>
        <v>-1496</v>
      </c>
      <c r="U634" s="37">
        <f t="shared" si="119"/>
        <v>-70849</v>
      </c>
      <c r="V634" s="37">
        <f t="shared" si="120"/>
        <v>-24</v>
      </c>
      <c r="W634" s="37">
        <f t="shared" si="121"/>
        <v>-331.7000000000007</v>
      </c>
      <c r="X634" s="37">
        <f t="shared" si="122"/>
        <v>-19.699999999999818</v>
      </c>
      <c r="Y634" s="37">
        <f t="shared" si="123"/>
        <v>-9.400000000000091</v>
      </c>
      <c r="Z634" s="37">
        <f t="shared" si="123"/>
        <v>-7.800000000000182</v>
      </c>
    </row>
    <row r="635" spans="1:26" ht="16.5" customHeight="1">
      <c r="A635" s="58" t="s">
        <v>27</v>
      </c>
      <c r="B635" s="58">
        <v>1991</v>
      </c>
      <c r="C635" s="21" t="str">
        <f t="shared" si="113"/>
        <v>June-1991</v>
      </c>
      <c r="D635" s="23">
        <v>136</v>
      </c>
      <c r="E635" s="23">
        <v>204.8</v>
      </c>
      <c r="F635" s="24">
        <v>4.25</v>
      </c>
      <c r="G635" s="1">
        <f t="shared" si="112"/>
        <v>7.227081194335453</v>
      </c>
      <c r="H635" s="25">
        <f t="shared" si="114"/>
        <v>0</v>
      </c>
      <c r="I635" s="25">
        <f t="shared" si="115"/>
        <v>-0.001953125000000111</v>
      </c>
      <c r="J635" s="26" t="b">
        <f t="shared" si="116"/>
        <v>0</v>
      </c>
      <c r="K635" s="26" t="b">
        <f t="shared" si="117"/>
        <v>0</v>
      </c>
      <c r="L635" s="23">
        <v>6.9</v>
      </c>
      <c r="M635" s="37">
        <v>89777</v>
      </c>
      <c r="N635" s="37">
        <v>2470818</v>
      </c>
      <c r="O635" s="37">
        <v>9252</v>
      </c>
      <c r="P635" s="37">
        <v>12879.5</v>
      </c>
      <c r="Q635" s="37">
        <v>5800.7</v>
      </c>
      <c r="R635" s="37">
        <v>2418.2</v>
      </c>
      <c r="S635" s="37">
        <v>3052.6</v>
      </c>
      <c r="T635" s="37">
        <f t="shared" si="118"/>
        <v>-1529</v>
      </c>
      <c r="U635" s="37">
        <f t="shared" si="119"/>
        <v>-70241</v>
      </c>
      <c r="V635" s="37">
        <f t="shared" si="120"/>
        <v>-13</v>
      </c>
      <c r="W635" s="37">
        <f t="shared" si="121"/>
        <v>-317.89999999999964</v>
      </c>
      <c r="X635" s="37">
        <f t="shared" si="122"/>
        <v>-27.600000000000364</v>
      </c>
      <c r="Y635" s="37">
        <f t="shared" si="123"/>
        <v>-8.700000000000273</v>
      </c>
      <c r="Z635" s="37">
        <f t="shared" si="123"/>
        <v>-14.200000000000273</v>
      </c>
    </row>
    <row r="636" spans="1:26" ht="16.5" customHeight="1">
      <c r="A636" s="58" t="s">
        <v>26</v>
      </c>
      <c r="B636" s="58">
        <v>1991</v>
      </c>
      <c r="C636" s="21" t="str">
        <f t="shared" si="113"/>
        <v>July-1991</v>
      </c>
      <c r="D636" s="23">
        <v>136.2</v>
      </c>
      <c r="E636" s="23">
        <v>205</v>
      </c>
      <c r="F636" s="24">
        <v>4.25</v>
      </c>
      <c r="G636" s="1">
        <f t="shared" si="112"/>
        <v>7.220030383414151</v>
      </c>
      <c r="H636" s="25">
        <f t="shared" si="114"/>
        <v>0</v>
      </c>
      <c r="I636" s="25">
        <f t="shared" si="115"/>
        <v>-0.0009756097560974508</v>
      </c>
      <c r="J636" s="26" t="b">
        <f t="shared" si="116"/>
        <v>0</v>
      </c>
      <c r="K636" s="26" t="b">
        <f t="shared" si="117"/>
        <v>0</v>
      </c>
      <c r="L636" s="23">
        <v>6.8</v>
      </c>
      <c r="M636" s="37">
        <v>89700</v>
      </c>
      <c r="N636" s="37">
        <v>2469761</v>
      </c>
      <c r="O636" s="37">
        <v>9220</v>
      </c>
      <c r="P636" s="37">
        <v>12871.9</v>
      </c>
      <c r="Q636" s="37">
        <v>5787.8</v>
      </c>
      <c r="R636" s="37">
        <v>2410.3</v>
      </c>
      <c r="S636" s="37">
        <v>3045.5</v>
      </c>
      <c r="T636" s="37">
        <f t="shared" si="118"/>
        <v>-1570</v>
      </c>
      <c r="U636" s="37">
        <f t="shared" si="119"/>
        <v>-54473</v>
      </c>
      <c r="V636" s="37">
        <f t="shared" si="120"/>
        <v>-74</v>
      </c>
      <c r="W636" s="37">
        <f t="shared" si="121"/>
        <v>-321.39999999999964</v>
      </c>
      <c r="X636" s="37">
        <f t="shared" si="122"/>
        <v>-58.099999999999454</v>
      </c>
      <c r="Y636" s="37">
        <f t="shared" si="123"/>
        <v>-23.199999999999818</v>
      </c>
      <c r="Z636" s="37">
        <f t="shared" si="123"/>
        <v>-30.90000000000009</v>
      </c>
    </row>
    <row r="637" spans="1:26" ht="16.5" customHeight="1">
      <c r="A637" s="58" t="s">
        <v>25</v>
      </c>
      <c r="B637" s="58">
        <v>1991</v>
      </c>
      <c r="C637" s="21" t="str">
        <f t="shared" si="113"/>
        <v>August-1991</v>
      </c>
      <c r="D637" s="23">
        <v>136.6</v>
      </c>
      <c r="E637" s="23">
        <v>205.6</v>
      </c>
      <c r="F637" s="24">
        <v>4.25</v>
      </c>
      <c r="G637" s="1">
        <f t="shared" si="112"/>
        <v>7.198960255836094</v>
      </c>
      <c r="H637" s="25">
        <f t="shared" si="114"/>
        <v>0</v>
      </c>
      <c r="I637" s="25">
        <f t="shared" si="115"/>
        <v>-0.0029182879377431803</v>
      </c>
      <c r="J637" s="26" t="b">
        <f t="shared" si="116"/>
        <v>0</v>
      </c>
      <c r="K637" s="26" t="b">
        <f t="shared" si="117"/>
        <v>0</v>
      </c>
      <c r="L637" s="23">
        <v>6.9</v>
      </c>
      <c r="M637" s="37">
        <v>89741</v>
      </c>
      <c r="N637" s="37">
        <v>2471636</v>
      </c>
      <c r="O637" s="37">
        <v>9223</v>
      </c>
      <c r="P637" s="37">
        <v>12870.2</v>
      </c>
      <c r="Q637" s="37">
        <v>5793.3</v>
      </c>
      <c r="R637" s="37">
        <v>2413.1</v>
      </c>
      <c r="S637" s="37">
        <v>3047.9</v>
      </c>
      <c r="T637" s="37">
        <f t="shared" si="118"/>
        <v>-1416</v>
      </c>
      <c r="U637" s="37">
        <f t="shared" si="119"/>
        <v>-50340</v>
      </c>
      <c r="V637" s="37">
        <f t="shared" si="120"/>
        <v>-69</v>
      </c>
      <c r="W637" s="37">
        <f t="shared" si="121"/>
        <v>-288.1999999999989</v>
      </c>
      <c r="X637" s="37">
        <f t="shared" si="122"/>
        <v>-58</v>
      </c>
      <c r="Y637" s="37">
        <f t="shared" si="123"/>
        <v>-22.700000000000273</v>
      </c>
      <c r="Z637" s="37">
        <f t="shared" si="123"/>
        <v>-31.199999999999818</v>
      </c>
    </row>
    <row r="638" spans="1:26" ht="16.5" customHeight="1">
      <c r="A638" s="58" t="s">
        <v>24</v>
      </c>
      <c r="B638" s="58">
        <v>1991</v>
      </c>
      <c r="C638" s="21" t="str">
        <f t="shared" si="113"/>
        <v>September-1991</v>
      </c>
      <c r="D638" s="23">
        <v>137</v>
      </c>
      <c r="E638" s="23">
        <v>206.0991253644315</v>
      </c>
      <c r="F638" s="24">
        <v>4.25</v>
      </c>
      <c r="G638" s="1">
        <f t="shared" si="112"/>
        <v>7.181526005909665</v>
      </c>
      <c r="H638" s="25">
        <f t="shared" si="114"/>
        <v>0</v>
      </c>
      <c r="I638" s="25">
        <f t="shared" si="115"/>
        <v>-0.002421773326543364</v>
      </c>
      <c r="J638" s="26" t="b">
        <f t="shared" si="116"/>
        <v>0</v>
      </c>
      <c r="K638" s="26" t="b">
        <f t="shared" si="117"/>
        <v>0</v>
      </c>
      <c r="L638" s="23">
        <v>6.9</v>
      </c>
      <c r="M638" s="37">
        <v>89797</v>
      </c>
      <c r="N638" s="37">
        <v>2472216</v>
      </c>
      <c r="O638" s="37">
        <v>9259</v>
      </c>
      <c r="P638" s="37">
        <v>12855.1</v>
      </c>
      <c r="Q638" s="37">
        <v>5808.8</v>
      </c>
      <c r="R638" s="37">
        <v>2418.9</v>
      </c>
      <c r="S638" s="37">
        <v>3057.7</v>
      </c>
      <c r="T638" s="37">
        <f t="shared" si="118"/>
        <v>-1291</v>
      </c>
      <c r="U638" s="37">
        <f t="shared" si="119"/>
        <v>-46067</v>
      </c>
      <c r="V638" s="37">
        <f t="shared" si="120"/>
        <v>-37</v>
      </c>
      <c r="W638" s="37">
        <f t="shared" si="121"/>
        <v>-291.10000000000036</v>
      </c>
      <c r="X638" s="37">
        <f t="shared" si="122"/>
        <v>-46.099999999999454</v>
      </c>
      <c r="Y638" s="37">
        <f t="shared" si="123"/>
        <v>-18.90000000000009</v>
      </c>
      <c r="Z638" s="37">
        <f t="shared" si="123"/>
        <v>-25.5</v>
      </c>
    </row>
    <row r="639" spans="1:26" ht="16.5" customHeight="1">
      <c r="A639" s="58" t="s">
        <v>23</v>
      </c>
      <c r="B639" s="58">
        <v>1991</v>
      </c>
      <c r="C639" s="21" t="str">
        <f t="shared" si="113"/>
        <v>October-1991</v>
      </c>
      <c r="D639" s="23">
        <v>137.2</v>
      </c>
      <c r="E639" s="23">
        <v>206.2992721979621</v>
      </c>
      <c r="F639" s="24">
        <v>4.25</v>
      </c>
      <c r="G639" s="1">
        <f t="shared" si="112"/>
        <v>7.1745586537</v>
      </c>
      <c r="H639" s="25">
        <f t="shared" si="114"/>
        <v>0</v>
      </c>
      <c r="I639" s="25">
        <f t="shared" si="115"/>
        <v>-0.0009701771188924679</v>
      </c>
      <c r="J639" s="26" t="b">
        <f t="shared" si="116"/>
        <v>0</v>
      </c>
      <c r="K639" s="26" t="b">
        <f t="shared" si="117"/>
        <v>0</v>
      </c>
      <c r="L639" s="23">
        <v>7</v>
      </c>
      <c r="M639" s="37">
        <v>89764</v>
      </c>
      <c r="N639" s="37">
        <v>2478679</v>
      </c>
      <c r="O639" s="37">
        <v>9263</v>
      </c>
      <c r="P639" s="37">
        <v>12833.3</v>
      </c>
      <c r="Q639" s="37">
        <v>5810.2</v>
      </c>
      <c r="R639" s="37">
        <v>2418.3</v>
      </c>
      <c r="S639" s="37">
        <v>3056.9</v>
      </c>
      <c r="T639" s="37">
        <f t="shared" si="118"/>
        <v>-1159</v>
      </c>
      <c r="U639" s="37">
        <f t="shared" si="119"/>
        <v>-27773</v>
      </c>
      <c r="V639" s="37">
        <f t="shared" si="120"/>
        <v>7</v>
      </c>
      <c r="W639" s="37">
        <f t="shared" si="121"/>
        <v>-299.2000000000007</v>
      </c>
      <c r="X639" s="37">
        <f t="shared" si="122"/>
        <v>-14.199999999999818</v>
      </c>
      <c r="Y639" s="37">
        <f t="shared" si="123"/>
        <v>-6.299999999999727</v>
      </c>
      <c r="Z639" s="37">
        <f t="shared" si="123"/>
        <v>-6.799999999999727</v>
      </c>
    </row>
    <row r="640" spans="1:26" ht="16.5" customHeight="1">
      <c r="A640" s="58" t="s">
        <v>22</v>
      </c>
      <c r="B640" s="58">
        <v>1991</v>
      </c>
      <c r="C640" s="21" t="str">
        <f t="shared" si="113"/>
        <v>November-1991</v>
      </c>
      <c r="D640" s="23">
        <v>137.8</v>
      </c>
      <c r="E640" s="23">
        <v>207</v>
      </c>
      <c r="F640" s="24">
        <v>4.25</v>
      </c>
      <c r="G640" s="1">
        <f t="shared" si="112"/>
        <v>7.150271635748313</v>
      </c>
      <c r="H640" s="25">
        <f t="shared" si="114"/>
        <v>0</v>
      </c>
      <c r="I640" s="25">
        <f t="shared" si="115"/>
        <v>-0.0033851584639512655</v>
      </c>
      <c r="J640" s="26" t="b">
        <f t="shared" si="116"/>
        <v>0</v>
      </c>
      <c r="K640" s="26" t="b">
        <f t="shared" si="117"/>
        <v>0</v>
      </c>
      <c r="L640" s="23">
        <v>7</v>
      </c>
      <c r="M640" s="37">
        <v>89672</v>
      </c>
      <c r="N640" s="37">
        <v>2468976</v>
      </c>
      <c r="O640" s="37">
        <v>9283</v>
      </c>
      <c r="P640" s="37">
        <v>12817.6</v>
      </c>
      <c r="Q640" s="37">
        <v>5821.2</v>
      </c>
      <c r="R640" s="37">
        <v>2421.1</v>
      </c>
      <c r="S640" s="37">
        <v>3063</v>
      </c>
      <c r="T640" s="37">
        <f t="shared" si="118"/>
        <v>-1094</v>
      </c>
      <c r="U640" s="37">
        <f t="shared" si="119"/>
        <v>-39594</v>
      </c>
      <c r="V640" s="37">
        <f t="shared" si="120"/>
        <v>-15</v>
      </c>
      <c r="W640" s="37">
        <f t="shared" si="121"/>
        <v>-301.1999999999989</v>
      </c>
      <c r="X640" s="37">
        <f t="shared" si="122"/>
        <v>-9.400000000000546</v>
      </c>
      <c r="Y640" s="37">
        <f t="shared" si="123"/>
        <v>-5</v>
      </c>
      <c r="Z640" s="37">
        <f t="shared" si="123"/>
        <v>-6.099999999999909</v>
      </c>
    </row>
    <row r="641" spans="1:26" ht="16.5" customHeight="1">
      <c r="A641" s="58" t="s">
        <v>21</v>
      </c>
      <c r="B641" s="58">
        <v>1991</v>
      </c>
      <c r="C641" s="21" t="str">
        <f t="shared" si="113"/>
        <v>December-1991</v>
      </c>
      <c r="D641" s="23">
        <v>138.2</v>
      </c>
      <c r="E641" s="23">
        <v>207.5505438723713</v>
      </c>
      <c r="F641" s="24">
        <v>4.25</v>
      </c>
      <c r="G641" s="1">
        <f t="shared" si="112"/>
        <v>7.131304987136339</v>
      </c>
      <c r="H641" s="25">
        <f t="shared" si="114"/>
        <v>0</v>
      </c>
      <c r="I641" s="25">
        <f t="shared" si="115"/>
        <v>-0.0026525773534460395</v>
      </c>
      <c r="J641" s="26" t="b">
        <f t="shared" si="116"/>
        <v>0</v>
      </c>
      <c r="K641" s="26" t="b">
        <f t="shared" si="117"/>
        <v>0</v>
      </c>
      <c r="L641" s="23">
        <v>7.3</v>
      </c>
      <c r="M641" s="37">
        <v>89684</v>
      </c>
      <c r="N641" s="37">
        <v>2470443</v>
      </c>
      <c r="O641" s="37">
        <v>9301</v>
      </c>
      <c r="P641" s="37">
        <v>12820.8</v>
      </c>
      <c r="Q641" s="37">
        <v>5833.2</v>
      </c>
      <c r="R641" s="37">
        <v>2427.4</v>
      </c>
      <c r="S641" s="37">
        <v>3068.8</v>
      </c>
      <c r="T641" s="37">
        <f t="shared" si="118"/>
        <v>-1008</v>
      </c>
      <c r="U641" s="37">
        <f t="shared" si="119"/>
        <v>-35870</v>
      </c>
      <c r="V641" s="37">
        <f t="shared" si="120"/>
        <v>-1</v>
      </c>
      <c r="W641" s="37">
        <f t="shared" si="121"/>
        <v>-267.3000000000011</v>
      </c>
      <c r="X641" s="37">
        <f t="shared" si="122"/>
        <v>-6.800000000000182</v>
      </c>
      <c r="Y641" s="37">
        <f t="shared" si="123"/>
        <v>-4</v>
      </c>
      <c r="Z641" s="37">
        <f t="shared" si="123"/>
        <v>-4.399999999999636</v>
      </c>
    </row>
    <row r="642" spans="1:26" ht="16.5" customHeight="1">
      <c r="A642" s="58" t="s">
        <v>20</v>
      </c>
      <c r="B642" s="58">
        <v>1992</v>
      </c>
      <c r="C642" s="21" t="str">
        <f t="shared" si="113"/>
        <v>January-1992</v>
      </c>
      <c r="D642" s="23">
        <v>138.3</v>
      </c>
      <c r="E642" s="23">
        <v>207.8005068790732</v>
      </c>
      <c r="F642" s="24">
        <v>4.25</v>
      </c>
      <c r="G642" s="1">
        <f t="shared" si="112"/>
        <v>7.122726748021021</v>
      </c>
      <c r="H642" s="25">
        <f t="shared" si="114"/>
        <v>0</v>
      </c>
      <c r="I642" s="25">
        <f t="shared" si="115"/>
        <v>-0.0012028989267450774</v>
      </c>
      <c r="J642" s="26" t="b">
        <f t="shared" si="116"/>
        <v>0</v>
      </c>
      <c r="K642" s="26" t="b">
        <f t="shared" si="117"/>
        <v>0</v>
      </c>
      <c r="L642" s="23">
        <v>7.3</v>
      </c>
      <c r="M642" s="37">
        <v>89689</v>
      </c>
      <c r="N642" s="37">
        <v>2471841</v>
      </c>
      <c r="O642" s="37">
        <v>9361</v>
      </c>
      <c r="P642" s="37">
        <v>12818</v>
      </c>
      <c r="Q642" s="37">
        <v>5855.1</v>
      </c>
      <c r="R642" s="37">
        <v>2436.6</v>
      </c>
      <c r="S642" s="37">
        <v>3082</v>
      </c>
      <c r="T642" s="37">
        <f t="shared" si="118"/>
        <v>-877</v>
      </c>
      <c r="U642" s="37">
        <f t="shared" si="119"/>
        <v>-22540</v>
      </c>
      <c r="V642" s="37">
        <f t="shared" si="120"/>
        <v>67</v>
      </c>
      <c r="W642" s="37">
        <f t="shared" si="121"/>
        <v>-251.79999999999927</v>
      </c>
      <c r="X642" s="37">
        <f t="shared" si="122"/>
        <v>45.100000000000364</v>
      </c>
      <c r="Y642" s="37">
        <f t="shared" si="123"/>
        <v>22</v>
      </c>
      <c r="Z642" s="37">
        <f t="shared" si="123"/>
        <v>25.699999999999818</v>
      </c>
    </row>
    <row r="643" spans="1:26" ht="16.5" customHeight="1">
      <c r="A643" s="58" t="s">
        <v>19</v>
      </c>
      <c r="B643" s="58">
        <v>1992</v>
      </c>
      <c r="C643" s="21" t="str">
        <f t="shared" si="113"/>
        <v>February-1992</v>
      </c>
      <c r="D643" s="23">
        <v>138.6</v>
      </c>
      <c r="E643" s="23">
        <v>208.1</v>
      </c>
      <c r="F643" s="24">
        <v>4.25</v>
      </c>
      <c r="G643" s="1">
        <f aca="true" t="shared" si="124" ref="G643:G706">F643/(E643/$E$922)</f>
        <v>7.11247587025421</v>
      </c>
      <c r="H643" s="25">
        <f t="shared" si="114"/>
        <v>0</v>
      </c>
      <c r="I643" s="25">
        <f t="shared" si="115"/>
        <v>-0.0014391788607726053</v>
      </c>
      <c r="J643" s="26" t="b">
        <f t="shared" si="116"/>
        <v>0</v>
      </c>
      <c r="K643" s="26" t="b">
        <f t="shared" si="117"/>
        <v>0</v>
      </c>
      <c r="L643" s="23">
        <v>7.4</v>
      </c>
      <c r="M643" s="37">
        <v>89625</v>
      </c>
      <c r="N643" s="37">
        <v>2471057</v>
      </c>
      <c r="O643" s="37">
        <v>9346</v>
      </c>
      <c r="P643" s="37">
        <v>12818.5</v>
      </c>
      <c r="Q643" s="37">
        <v>5861.6</v>
      </c>
      <c r="R643" s="37">
        <v>2437.4</v>
      </c>
      <c r="S643" s="37">
        <v>3083.5</v>
      </c>
      <c r="T643" s="37">
        <f t="shared" si="118"/>
        <v>-628</v>
      </c>
      <c r="U643" s="37">
        <f t="shared" si="119"/>
        <v>-13299</v>
      </c>
      <c r="V643" s="37">
        <f t="shared" si="120"/>
        <v>82</v>
      </c>
      <c r="W643" s="37">
        <f t="shared" si="121"/>
        <v>-177.10000000000036</v>
      </c>
      <c r="X643" s="37">
        <f t="shared" si="122"/>
        <v>58.5</v>
      </c>
      <c r="Y643" s="37">
        <f t="shared" si="123"/>
        <v>23</v>
      </c>
      <c r="Z643" s="37">
        <f t="shared" si="123"/>
        <v>30.300000000000182</v>
      </c>
    </row>
    <row r="644" spans="1:26" ht="16.5" customHeight="1">
      <c r="A644" s="58" t="s">
        <v>18</v>
      </c>
      <c r="B644" s="58">
        <v>1992</v>
      </c>
      <c r="C644" s="21" t="str">
        <f aca="true" t="shared" si="125" ref="C644:C707">CONCATENATE(A644,"-",B644)</f>
        <v>March-1992</v>
      </c>
      <c r="D644" s="23">
        <v>139.1</v>
      </c>
      <c r="E644" s="23">
        <v>208.6000717875089</v>
      </c>
      <c r="F644" s="24">
        <v>4.25</v>
      </c>
      <c r="G644" s="1">
        <f t="shared" si="124"/>
        <v>7.0954253079434</v>
      </c>
      <c r="H644" s="25">
        <f aca="true" t="shared" si="126" ref="H644:H707">F644/F643-1</f>
        <v>0</v>
      </c>
      <c r="I644" s="25">
        <f aca="true" t="shared" si="127" ref="I644:I707">G644/G643-1</f>
        <v>-0.00239727524168043</v>
      </c>
      <c r="J644" s="26" t="b">
        <f aca="true" t="shared" si="128" ref="J644:J707">IF(H644&gt;0,TRUE,FALSE)</f>
        <v>0</v>
      </c>
      <c r="K644" s="26" t="b">
        <f t="shared" si="117"/>
        <v>0</v>
      </c>
      <c r="L644" s="23">
        <v>7.4</v>
      </c>
      <c r="M644" s="37">
        <v>89653</v>
      </c>
      <c r="N644" s="37">
        <v>2471704</v>
      </c>
      <c r="O644" s="37">
        <v>9338</v>
      </c>
      <c r="P644" s="37">
        <v>12820.6</v>
      </c>
      <c r="Q644" s="37">
        <v>5859.5</v>
      </c>
      <c r="R644" s="37">
        <v>2435.4</v>
      </c>
      <c r="S644" s="37">
        <v>3082.2</v>
      </c>
      <c r="T644" s="37">
        <f t="shared" si="118"/>
        <v>-436</v>
      </c>
      <c r="U644" s="37">
        <f t="shared" si="119"/>
        <v>-7502</v>
      </c>
      <c r="V644" s="37">
        <f t="shared" si="120"/>
        <v>71</v>
      </c>
      <c r="W644" s="37">
        <f t="shared" si="121"/>
        <v>-143.5</v>
      </c>
      <c r="X644" s="37">
        <f t="shared" si="122"/>
        <v>56.100000000000364</v>
      </c>
      <c r="Y644" s="37">
        <f t="shared" si="123"/>
        <v>22.300000000000182</v>
      </c>
      <c r="Z644" s="37">
        <f t="shared" si="123"/>
        <v>27.699999999999818</v>
      </c>
    </row>
    <row r="645" spans="1:26" ht="16.5" customHeight="1">
      <c r="A645" s="58" t="s">
        <v>17</v>
      </c>
      <c r="B645" s="58">
        <v>1992</v>
      </c>
      <c r="C645" s="21" t="str">
        <f t="shared" si="125"/>
        <v>April-1992</v>
      </c>
      <c r="D645" s="23">
        <v>139.4</v>
      </c>
      <c r="E645" s="23">
        <v>209.1499641577061</v>
      </c>
      <c r="F645" s="24">
        <v>4.25</v>
      </c>
      <c r="G645" s="1">
        <f t="shared" si="124"/>
        <v>7.076770175699628</v>
      </c>
      <c r="H645" s="25">
        <f t="shared" si="126"/>
        <v>0</v>
      </c>
      <c r="I645" s="25">
        <f t="shared" si="127"/>
        <v>-0.00262917745365987</v>
      </c>
      <c r="J645" s="26" t="b">
        <f t="shared" si="128"/>
        <v>0</v>
      </c>
      <c r="K645" s="26" t="b">
        <f t="shared" si="117"/>
        <v>1</v>
      </c>
      <c r="L645" s="23">
        <v>7.4</v>
      </c>
      <c r="M645" s="37">
        <v>89788</v>
      </c>
      <c r="N645" s="37">
        <v>2491518</v>
      </c>
      <c r="O645" s="37">
        <v>9362</v>
      </c>
      <c r="P645" s="37">
        <v>12839.9</v>
      </c>
      <c r="Q645" s="37">
        <v>5886.9</v>
      </c>
      <c r="R645" s="37">
        <v>2449.6</v>
      </c>
      <c r="S645" s="37">
        <v>3096.2</v>
      </c>
      <c r="T645" s="37">
        <f t="shared" si="118"/>
        <v>-93</v>
      </c>
      <c r="U645" s="37">
        <f t="shared" si="119"/>
        <v>25396</v>
      </c>
      <c r="V645" s="37">
        <f t="shared" si="120"/>
        <v>134</v>
      </c>
      <c r="W645" s="37">
        <f t="shared" si="121"/>
        <v>-66.20000000000073</v>
      </c>
      <c r="X645" s="37">
        <f t="shared" si="122"/>
        <v>94.79999999999927</v>
      </c>
      <c r="Y645" s="37">
        <f t="shared" si="123"/>
        <v>38.90000000000009</v>
      </c>
      <c r="Z645" s="37">
        <f t="shared" si="123"/>
        <v>48.899999999999636</v>
      </c>
    </row>
    <row r="646" spans="1:26" ht="16.5" customHeight="1">
      <c r="A646" s="58" t="s">
        <v>16</v>
      </c>
      <c r="B646" s="58">
        <v>1992</v>
      </c>
      <c r="C646" s="21" t="str">
        <f t="shared" si="125"/>
        <v>May-1992</v>
      </c>
      <c r="D646" s="23">
        <v>139.7</v>
      </c>
      <c r="E646" s="23">
        <v>209.6</v>
      </c>
      <c r="F646" s="24">
        <v>4.25</v>
      </c>
      <c r="G646" s="1">
        <f t="shared" si="124"/>
        <v>7.061575518129298</v>
      </c>
      <c r="H646" s="25">
        <f t="shared" si="126"/>
        <v>0</v>
      </c>
      <c r="I646" s="25">
        <f t="shared" si="127"/>
        <v>-0.0021471175681959664</v>
      </c>
      <c r="J646" s="26" t="b">
        <f t="shared" si="128"/>
        <v>0</v>
      </c>
      <c r="K646" s="26" t="b">
        <f t="shared" si="117"/>
        <v>0</v>
      </c>
      <c r="L646" s="23">
        <v>7.6</v>
      </c>
      <c r="M646" s="37">
        <v>89900</v>
      </c>
      <c r="N646" s="37">
        <v>2495325</v>
      </c>
      <c r="O646" s="37">
        <v>9402</v>
      </c>
      <c r="P646" s="37">
        <v>12837.9</v>
      </c>
      <c r="Q646" s="37">
        <v>5900</v>
      </c>
      <c r="R646" s="37">
        <v>2456.8</v>
      </c>
      <c r="S646" s="37">
        <v>3103.5</v>
      </c>
      <c r="T646" s="37">
        <f t="shared" si="118"/>
        <v>157</v>
      </c>
      <c r="U646" s="37">
        <f t="shared" si="119"/>
        <v>32399</v>
      </c>
      <c r="V646" s="37">
        <f t="shared" si="120"/>
        <v>184</v>
      </c>
      <c r="W646" s="37">
        <f t="shared" si="121"/>
        <v>-41.899999999999636</v>
      </c>
      <c r="X646" s="37">
        <f t="shared" si="122"/>
        <v>116</v>
      </c>
      <c r="Y646" s="37">
        <f t="shared" si="123"/>
        <v>48.600000000000364</v>
      </c>
      <c r="Z646" s="37">
        <f t="shared" si="123"/>
        <v>60.5</v>
      </c>
    </row>
    <row r="647" spans="1:26" ht="16.5" customHeight="1">
      <c r="A647" s="58" t="s">
        <v>27</v>
      </c>
      <c r="B647" s="58">
        <v>1992</v>
      </c>
      <c r="C647" s="21" t="str">
        <f t="shared" si="125"/>
        <v>June-1992</v>
      </c>
      <c r="D647" s="23">
        <v>140.1</v>
      </c>
      <c r="E647" s="23">
        <v>209.9501426533524</v>
      </c>
      <c r="F647" s="24">
        <v>4.25</v>
      </c>
      <c r="G647" s="1">
        <f t="shared" si="124"/>
        <v>7.049798632638686</v>
      </c>
      <c r="H647" s="25">
        <f t="shared" si="126"/>
        <v>0</v>
      </c>
      <c r="I647" s="25">
        <f t="shared" si="127"/>
        <v>-0.0016677419168535934</v>
      </c>
      <c r="J647" s="26" t="b">
        <f t="shared" si="128"/>
        <v>0</v>
      </c>
      <c r="K647" s="26" t="b">
        <f t="shared" si="117"/>
        <v>0</v>
      </c>
      <c r="L647" s="23">
        <v>7.8</v>
      </c>
      <c r="M647" s="37">
        <v>89959</v>
      </c>
      <c r="N647" s="37">
        <v>2489315</v>
      </c>
      <c r="O647" s="37">
        <v>9408</v>
      </c>
      <c r="P647" s="37">
        <v>12846.9</v>
      </c>
      <c r="Q647" s="37">
        <v>5902</v>
      </c>
      <c r="R647" s="37">
        <v>2458.8</v>
      </c>
      <c r="S647" s="37">
        <v>3103.9</v>
      </c>
      <c r="T647" s="37">
        <f t="shared" si="118"/>
        <v>182</v>
      </c>
      <c r="U647" s="37">
        <f t="shared" si="119"/>
        <v>18497</v>
      </c>
      <c r="V647" s="37">
        <f t="shared" si="120"/>
        <v>156</v>
      </c>
      <c r="W647" s="37">
        <f t="shared" si="121"/>
        <v>-32.600000000000364</v>
      </c>
      <c r="X647" s="37">
        <f t="shared" si="122"/>
        <v>101.30000000000018</v>
      </c>
      <c r="Y647" s="37">
        <f t="shared" si="123"/>
        <v>40.600000000000364</v>
      </c>
      <c r="Z647" s="37">
        <f t="shared" si="123"/>
        <v>51.30000000000018</v>
      </c>
    </row>
    <row r="648" spans="1:26" ht="16.5" customHeight="1">
      <c r="A648" s="58" t="s">
        <v>26</v>
      </c>
      <c r="B648" s="58">
        <v>1992</v>
      </c>
      <c r="C648" s="21" t="str">
        <f t="shared" si="125"/>
        <v>July-1992</v>
      </c>
      <c r="D648" s="23">
        <v>140.5</v>
      </c>
      <c r="E648" s="23">
        <v>210.4</v>
      </c>
      <c r="F648" s="24">
        <v>4.25</v>
      </c>
      <c r="G648" s="1">
        <f t="shared" si="124"/>
        <v>7.03472542110219</v>
      </c>
      <c r="H648" s="25">
        <f t="shared" si="126"/>
        <v>0</v>
      </c>
      <c r="I648" s="25">
        <f t="shared" si="127"/>
        <v>-0.002138105259732015</v>
      </c>
      <c r="J648" s="26" t="b">
        <f t="shared" si="128"/>
        <v>0</v>
      </c>
      <c r="K648" s="26" t="b">
        <f t="shared" si="117"/>
        <v>0</v>
      </c>
      <c r="L648" s="23">
        <v>7.7</v>
      </c>
      <c r="M648" s="37">
        <v>89975</v>
      </c>
      <c r="N648" s="37">
        <v>2490034</v>
      </c>
      <c r="O648" s="37">
        <v>9438</v>
      </c>
      <c r="P648" s="37">
        <v>12820.7</v>
      </c>
      <c r="Q648" s="37">
        <v>5926.4</v>
      </c>
      <c r="R648" s="37">
        <v>2468.1</v>
      </c>
      <c r="S648" s="37">
        <v>3117.3</v>
      </c>
      <c r="T648" s="37">
        <f t="shared" si="118"/>
        <v>275</v>
      </c>
      <c r="U648" s="37">
        <f t="shared" si="119"/>
        <v>20273</v>
      </c>
      <c r="V648" s="37">
        <f t="shared" si="120"/>
        <v>218</v>
      </c>
      <c r="W648" s="37">
        <f t="shared" si="121"/>
        <v>-51.19999999999891</v>
      </c>
      <c r="X648" s="37">
        <f t="shared" si="122"/>
        <v>138.59999999999945</v>
      </c>
      <c r="Y648" s="37">
        <f t="shared" si="123"/>
        <v>57.79999999999973</v>
      </c>
      <c r="Z648" s="37">
        <f t="shared" si="123"/>
        <v>71.80000000000018</v>
      </c>
    </row>
    <row r="649" spans="1:26" ht="16.5" customHeight="1">
      <c r="A649" s="58" t="s">
        <v>25</v>
      </c>
      <c r="B649" s="58">
        <v>1992</v>
      </c>
      <c r="C649" s="21" t="str">
        <f t="shared" si="125"/>
        <v>August-1992</v>
      </c>
      <c r="D649" s="23">
        <v>140.8</v>
      </c>
      <c r="E649" s="23">
        <v>210.7503193754436</v>
      </c>
      <c r="F649" s="24">
        <v>4.25</v>
      </c>
      <c r="G649" s="1">
        <f t="shared" si="124"/>
        <v>7.023031960218046</v>
      </c>
      <c r="H649" s="25">
        <f t="shared" si="126"/>
        <v>0</v>
      </c>
      <c r="I649" s="25">
        <f t="shared" si="127"/>
        <v>-0.0016622483727747328</v>
      </c>
      <c r="J649" s="26" t="b">
        <f t="shared" si="128"/>
        <v>0</v>
      </c>
      <c r="K649" s="26" t="b">
        <f t="shared" si="117"/>
        <v>0</v>
      </c>
      <c r="L649" s="23">
        <v>7.6</v>
      </c>
      <c r="M649" s="37">
        <v>90047</v>
      </c>
      <c r="N649" s="37">
        <v>2492735</v>
      </c>
      <c r="O649" s="37">
        <v>9461</v>
      </c>
      <c r="P649" s="37">
        <v>12815.1</v>
      </c>
      <c r="Q649" s="37">
        <v>5937.4</v>
      </c>
      <c r="R649" s="37">
        <v>2472.6</v>
      </c>
      <c r="S649" s="37">
        <v>3123.9</v>
      </c>
      <c r="T649" s="37">
        <f t="shared" si="118"/>
        <v>306</v>
      </c>
      <c r="U649" s="37">
        <f t="shared" si="119"/>
        <v>21099</v>
      </c>
      <c r="V649" s="37">
        <f t="shared" si="120"/>
        <v>238</v>
      </c>
      <c r="W649" s="37">
        <f t="shared" si="121"/>
        <v>-55.100000000000364</v>
      </c>
      <c r="X649" s="37">
        <f t="shared" si="122"/>
        <v>144.09999999999945</v>
      </c>
      <c r="Y649" s="37">
        <f t="shared" si="123"/>
        <v>59.5</v>
      </c>
      <c r="Z649" s="37">
        <f t="shared" si="123"/>
        <v>76</v>
      </c>
    </row>
    <row r="650" spans="1:26" ht="16.5" customHeight="1">
      <c r="A650" s="58" t="s">
        <v>24</v>
      </c>
      <c r="B650" s="58">
        <v>1992</v>
      </c>
      <c r="C650" s="21" t="str">
        <f t="shared" si="125"/>
        <v>September-1992</v>
      </c>
      <c r="D650" s="23">
        <v>141.1</v>
      </c>
      <c r="E650" s="23">
        <v>211.2006369426751</v>
      </c>
      <c r="F650" s="24">
        <v>4.25</v>
      </c>
      <c r="G650" s="1">
        <f t="shared" si="124"/>
        <v>7.008057598811301</v>
      </c>
      <c r="H650" s="25">
        <f t="shared" si="126"/>
        <v>0</v>
      </c>
      <c r="I650" s="25">
        <f t="shared" si="127"/>
        <v>-0.002132179020623459</v>
      </c>
      <c r="J650" s="26" t="b">
        <f t="shared" si="128"/>
        <v>0</v>
      </c>
      <c r="K650" s="26" t="b">
        <f t="shared" si="117"/>
        <v>0</v>
      </c>
      <c r="L650" s="23">
        <v>7.6</v>
      </c>
      <c r="M650" s="37">
        <v>90137</v>
      </c>
      <c r="N650" s="37">
        <v>2503351</v>
      </c>
      <c r="O650" s="37">
        <v>9496</v>
      </c>
      <c r="P650" s="37">
        <v>12818.5</v>
      </c>
      <c r="Q650" s="37">
        <v>5952.1</v>
      </c>
      <c r="R650" s="37">
        <v>2478.3</v>
      </c>
      <c r="S650" s="37">
        <v>3131.7</v>
      </c>
      <c r="T650" s="37">
        <f t="shared" si="118"/>
        <v>340</v>
      </c>
      <c r="U650" s="37">
        <f t="shared" si="119"/>
        <v>31135</v>
      </c>
      <c r="V650" s="37">
        <f t="shared" si="120"/>
        <v>237</v>
      </c>
      <c r="W650" s="37">
        <f t="shared" si="121"/>
        <v>-36.600000000000364</v>
      </c>
      <c r="X650" s="37">
        <f t="shared" si="122"/>
        <v>143.30000000000018</v>
      </c>
      <c r="Y650" s="37">
        <f t="shared" si="123"/>
        <v>59.40000000000009</v>
      </c>
      <c r="Z650" s="37">
        <f t="shared" si="123"/>
        <v>74</v>
      </c>
    </row>
    <row r="651" spans="1:26" ht="16.5" customHeight="1">
      <c r="A651" s="58" t="s">
        <v>23</v>
      </c>
      <c r="B651" s="58">
        <v>1992</v>
      </c>
      <c r="C651" s="21" t="str">
        <f t="shared" si="125"/>
        <v>October-1992</v>
      </c>
      <c r="D651" s="23">
        <v>141.7</v>
      </c>
      <c r="E651" s="23">
        <v>211.9504231311706</v>
      </c>
      <c r="F651" s="24">
        <v>4.25</v>
      </c>
      <c r="G651" s="1">
        <f t="shared" si="124"/>
        <v>6.983266212608133</v>
      </c>
      <c r="H651" s="25">
        <f t="shared" si="126"/>
        <v>0</v>
      </c>
      <c r="I651" s="25">
        <f t="shared" si="127"/>
        <v>-0.003537554572521362</v>
      </c>
      <c r="J651" s="26" t="b">
        <f t="shared" si="128"/>
        <v>0</v>
      </c>
      <c r="K651" s="26" t="b">
        <f t="shared" si="117"/>
        <v>0</v>
      </c>
      <c r="L651" s="23">
        <v>7.3</v>
      </c>
      <c r="M651" s="37">
        <v>90320</v>
      </c>
      <c r="N651" s="37">
        <v>2501456</v>
      </c>
      <c r="O651" s="37">
        <v>9545</v>
      </c>
      <c r="P651" s="37">
        <v>12835.7</v>
      </c>
      <c r="Q651" s="37">
        <v>6000.8</v>
      </c>
      <c r="R651" s="37">
        <v>2498.4</v>
      </c>
      <c r="S651" s="37">
        <v>3158.4</v>
      </c>
      <c r="T651" s="37">
        <f t="shared" si="118"/>
        <v>556</v>
      </c>
      <c r="U651" s="37">
        <f t="shared" si="119"/>
        <v>22777</v>
      </c>
      <c r="V651" s="37">
        <f t="shared" si="120"/>
        <v>282</v>
      </c>
      <c r="W651" s="37">
        <f t="shared" si="121"/>
        <v>2.400000000001455</v>
      </c>
      <c r="X651" s="37">
        <f t="shared" si="122"/>
        <v>190.60000000000036</v>
      </c>
      <c r="Y651" s="37">
        <f t="shared" si="123"/>
        <v>80.09999999999991</v>
      </c>
      <c r="Z651" s="37">
        <f t="shared" si="123"/>
        <v>101.5</v>
      </c>
    </row>
    <row r="652" spans="1:26" ht="16.5" customHeight="1">
      <c r="A652" s="58" t="s">
        <v>22</v>
      </c>
      <c r="B652" s="58">
        <v>1992</v>
      </c>
      <c r="C652" s="21" t="str">
        <f t="shared" si="125"/>
        <v>November-1992</v>
      </c>
      <c r="D652" s="23">
        <v>142.1</v>
      </c>
      <c r="E652" s="23">
        <v>212.5495774647887</v>
      </c>
      <c r="F652" s="24">
        <v>4.25</v>
      </c>
      <c r="G652" s="1">
        <f t="shared" si="124"/>
        <v>6.963581138358638</v>
      </c>
      <c r="H652" s="25">
        <f t="shared" si="126"/>
        <v>0</v>
      </c>
      <c r="I652" s="25">
        <f t="shared" si="127"/>
        <v>-0.002818892141610574</v>
      </c>
      <c r="J652" s="26" t="b">
        <f t="shared" si="128"/>
        <v>0</v>
      </c>
      <c r="K652" s="26" t="b">
        <f t="shared" si="117"/>
        <v>0</v>
      </c>
      <c r="L652" s="23">
        <v>7.4</v>
      </c>
      <c r="M652" s="37">
        <v>90443</v>
      </c>
      <c r="N652" s="37">
        <v>2506689</v>
      </c>
      <c r="O652" s="37">
        <v>9554</v>
      </c>
      <c r="P652" s="37">
        <v>12834.7</v>
      </c>
      <c r="Q652" s="37">
        <v>6010.1</v>
      </c>
      <c r="R652" s="37">
        <v>2501.8</v>
      </c>
      <c r="S652" s="37">
        <v>3162.4</v>
      </c>
      <c r="T652" s="37">
        <f t="shared" si="118"/>
        <v>771</v>
      </c>
      <c r="U652" s="37">
        <f t="shared" si="119"/>
        <v>37713</v>
      </c>
      <c r="V652" s="37">
        <f t="shared" si="120"/>
        <v>271</v>
      </c>
      <c r="W652" s="37">
        <f t="shared" si="121"/>
        <v>17.100000000000364</v>
      </c>
      <c r="X652" s="37">
        <f t="shared" si="122"/>
        <v>188.90000000000055</v>
      </c>
      <c r="Y652" s="37">
        <f t="shared" si="123"/>
        <v>80.70000000000027</v>
      </c>
      <c r="Z652" s="37">
        <f t="shared" si="123"/>
        <v>99.40000000000009</v>
      </c>
    </row>
    <row r="653" spans="1:26" ht="16.5" customHeight="1">
      <c r="A653" s="58" t="s">
        <v>21</v>
      </c>
      <c r="B653" s="58">
        <v>1992</v>
      </c>
      <c r="C653" s="21" t="str">
        <f t="shared" si="125"/>
        <v>December-1992</v>
      </c>
      <c r="D653" s="23">
        <v>142.3</v>
      </c>
      <c r="E653" s="23">
        <v>212.8984496124031</v>
      </c>
      <c r="F653" s="24">
        <v>4.25</v>
      </c>
      <c r="G653" s="1">
        <f t="shared" si="124"/>
        <v>6.952170066501379</v>
      </c>
      <c r="H653" s="25">
        <f t="shared" si="126"/>
        <v>0</v>
      </c>
      <c r="I653" s="25">
        <f t="shared" si="127"/>
        <v>-0.0016386786669866371</v>
      </c>
      <c r="J653" s="26" t="b">
        <f t="shared" si="128"/>
        <v>0</v>
      </c>
      <c r="K653" s="26" t="b">
        <f t="shared" si="117"/>
        <v>0</v>
      </c>
      <c r="L653" s="23">
        <v>7.4</v>
      </c>
      <c r="M653" s="37">
        <v>90618</v>
      </c>
      <c r="N653" s="37">
        <v>2512879</v>
      </c>
      <c r="O653" s="37">
        <v>9555</v>
      </c>
      <c r="P653" s="37">
        <v>12839.8</v>
      </c>
      <c r="Q653" s="37">
        <v>6003.2</v>
      </c>
      <c r="R653" s="37">
        <v>2499.3</v>
      </c>
      <c r="S653" s="37">
        <v>3159</v>
      </c>
      <c r="T653" s="37">
        <f t="shared" si="118"/>
        <v>934</v>
      </c>
      <c r="U653" s="37">
        <f t="shared" si="119"/>
        <v>42436</v>
      </c>
      <c r="V653" s="37">
        <f t="shared" si="120"/>
        <v>254</v>
      </c>
      <c r="W653" s="37">
        <f t="shared" si="121"/>
        <v>19</v>
      </c>
      <c r="X653" s="37">
        <f t="shared" si="122"/>
        <v>170</v>
      </c>
      <c r="Y653" s="37">
        <f t="shared" si="123"/>
        <v>71.90000000000009</v>
      </c>
      <c r="Z653" s="37">
        <f t="shared" si="123"/>
        <v>90.19999999999982</v>
      </c>
    </row>
    <row r="654" spans="1:26" ht="16.5" customHeight="1">
      <c r="A654" s="58" t="s">
        <v>20</v>
      </c>
      <c r="B654" s="58">
        <v>1993</v>
      </c>
      <c r="C654" s="21" t="str">
        <f t="shared" si="125"/>
        <v>January-1993</v>
      </c>
      <c r="D654" s="23">
        <v>142.8</v>
      </c>
      <c r="E654" s="23">
        <v>213.1985974754558</v>
      </c>
      <c r="F654" s="24">
        <v>4.25</v>
      </c>
      <c r="G654" s="1">
        <f t="shared" si="124"/>
        <v>6.9423825772132295</v>
      </c>
      <c r="H654" s="25">
        <f t="shared" si="126"/>
        <v>0</v>
      </c>
      <c r="I654" s="25">
        <f t="shared" si="127"/>
        <v>-0.0014078322587806058</v>
      </c>
      <c r="J654" s="26" t="b">
        <f t="shared" si="128"/>
        <v>0</v>
      </c>
      <c r="K654" s="26" t="b">
        <f t="shared" si="117"/>
        <v>0</v>
      </c>
      <c r="L654" s="23">
        <v>7.3</v>
      </c>
      <c r="M654" s="37">
        <v>90904</v>
      </c>
      <c r="N654" s="37">
        <v>2529728</v>
      </c>
      <c r="O654" s="37">
        <v>9582</v>
      </c>
      <c r="P654" s="37">
        <v>12886.4</v>
      </c>
      <c r="Q654" s="37">
        <v>6010.3</v>
      </c>
      <c r="R654" s="37">
        <v>2502.5</v>
      </c>
      <c r="S654" s="37">
        <v>3163.8</v>
      </c>
      <c r="T654" s="37">
        <f t="shared" si="118"/>
        <v>1215</v>
      </c>
      <c r="U654" s="37">
        <f t="shared" si="119"/>
        <v>57887</v>
      </c>
      <c r="V654" s="37">
        <f t="shared" si="120"/>
        <v>221</v>
      </c>
      <c r="W654" s="37">
        <f t="shared" si="121"/>
        <v>68.39999999999964</v>
      </c>
      <c r="X654" s="37">
        <f t="shared" si="122"/>
        <v>155.19999999999982</v>
      </c>
      <c r="Y654" s="37">
        <f t="shared" si="123"/>
        <v>65.90000000000009</v>
      </c>
      <c r="Z654" s="37">
        <f t="shared" si="123"/>
        <v>81.80000000000018</v>
      </c>
    </row>
    <row r="655" spans="1:26" ht="16.5" customHeight="1">
      <c r="A655" s="58" t="s">
        <v>19</v>
      </c>
      <c r="B655" s="58">
        <v>1993</v>
      </c>
      <c r="C655" s="21" t="str">
        <f t="shared" si="125"/>
        <v>February-1993</v>
      </c>
      <c r="D655" s="23">
        <v>143.1</v>
      </c>
      <c r="E655" s="23">
        <v>213.6</v>
      </c>
      <c r="F655" s="24">
        <v>4.25</v>
      </c>
      <c r="G655" s="1">
        <f t="shared" si="124"/>
        <v>6.929336276216765</v>
      </c>
      <c r="H655" s="25">
        <f t="shared" si="126"/>
        <v>0</v>
      </c>
      <c r="I655" s="25">
        <f t="shared" si="127"/>
        <v>-0.0018792253021729932</v>
      </c>
      <c r="J655" s="26" t="b">
        <f t="shared" si="128"/>
        <v>0</v>
      </c>
      <c r="K655" s="26" t="b">
        <f t="shared" si="117"/>
        <v>0</v>
      </c>
      <c r="L655" s="23">
        <v>7.1</v>
      </c>
      <c r="M655" s="37">
        <v>91145</v>
      </c>
      <c r="N655" s="37">
        <v>2538474</v>
      </c>
      <c r="O655" s="37">
        <v>9614</v>
      </c>
      <c r="P655" s="37">
        <v>12935</v>
      </c>
      <c r="Q655" s="37">
        <v>6036.1</v>
      </c>
      <c r="R655" s="37">
        <v>2511.4</v>
      </c>
      <c r="S655" s="37">
        <v>3176.4</v>
      </c>
      <c r="T655" s="37">
        <f t="shared" si="118"/>
        <v>1520</v>
      </c>
      <c r="U655" s="37">
        <f t="shared" si="119"/>
        <v>67417</v>
      </c>
      <c r="V655" s="37">
        <f t="shared" si="120"/>
        <v>268</v>
      </c>
      <c r="W655" s="37">
        <f t="shared" si="121"/>
        <v>116.5</v>
      </c>
      <c r="X655" s="37">
        <f t="shared" si="122"/>
        <v>174.5</v>
      </c>
      <c r="Y655" s="37">
        <f t="shared" si="123"/>
        <v>74</v>
      </c>
      <c r="Z655" s="37">
        <f t="shared" si="123"/>
        <v>92.90000000000009</v>
      </c>
    </row>
    <row r="656" spans="1:26" ht="16.5" customHeight="1">
      <c r="A656" s="58" t="s">
        <v>18</v>
      </c>
      <c r="B656" s="58">
        <v>1993</v>
      </c>
      <c r="C656" s="21" t="str">
        <f t="shared" si="125"/>
        <v>March-1993</v>
      </c>
      <c r="D656" s="23">
        <v>143.3</v>
      </c>
      <c r="E656" s="23">
        <v>213.8522980501393</v>
      </c>
      <c r="F656" s="24">
        <v>4.25</v>
      </c>
      <c r="G656" s="1">
        <f t="shared" si="124"/>
        <v>6.921161203761668</v>
      </c>
      <c r="H656" s="25">
        <f t="shared" si="126"/>
        <v>0</v>
      </c>
      <c r="I656" s="25">
        <f t="shared" si="127"/>
        <v>-0.0011797771286056191</v>
      </c>
      <c r="J656" s="26" t="b">
        <f t="shared" si="128"/>
        <v>0</v>
      </c>
      <c r="K656" s="26" t="b">
        <f aca="true" t="shared" si="129" ref="K656:K719">J644</f>
        <v>0</v>
      </c>
      <c r="L656" s="23">
        <v>7</v>
      </c>
      <c r="M656" s="37">
        <v>91091</v>
      </c>
      <c r="N656" s="37">
        <v>2520945</v>
      </c>
      <c r="O656" s="37">
        <v>9559</v>
      </c>
      <c r="P656" s="37">
        <v>12924.2</v>
      </c>
      <c r="Q656" s="37">
        <v>5996.6</v>
      </c>
      <c r="R656" s="37">
        <v>2493.2</v>
      </c>
      <c r="S656" s="37">
        <v>3154.2</v>
      </c>
      <c r="T656" s="37">
        <f aca="true" t="shared" si="130" ref="T656:T719">IF(M644&gt;0,M656-M644,"")</f>
        <v>1438</v>
      </c>
      <c r="U656" s="37">
        <f t="shared" si="119"/>
        <v>49241</v>
      </c>
      <c r="V656" s="37">
        <f t="shared" si="120"/>
        <v>221</v>
      </c>
      <c r="W656" s="37">
        <f t="shared" si="121"/>
        <v>103.60000000000036</v>
      </c>
      <c r="X656" s="37">
        <f t="shared" si="122"/>
        <v>137.10000000000036</v>
      </c>
      <c r="Y656" s="37">
        <f t="shared" si="123"/>
        <v>57.79999999999973</v>
      </c>
      <c r="Z656" s="37">
        <f t="shared" si="123"/>
        <v>72</v>
      </c>
    </row>
    <row r="657" spans="1:26" ht="16.5" customHeight="1">
      <c r="A657" s="58" t="s">
        <v>17</v>
      </c>
      <c r="B657" s="58">
        <v>1993</v>
      </c>
      <c r="C657" s="21" t="str">
        <f t="shared" si="125"/>
        <v>April-1993</v>
      </c>
      <c r="D657" s="23">
        <v>143.8</v>
      </c>
      <c r="E657" s="23">
        <v>214.6015277777778</v>
      </c>
      <c r="F657" s="24">
        <v>4.25</v>
      </c>
      <c r="G657" s="1">
        <f t="shared" si="124"/>
        <v>6.8969976305693725</v>
      </c>
      <c r="H657" s="25">
        <f t="shared" si="126"/>
        <v>0</v>
      </c>
      <c r="I657" s="25">
        <f t="shared" si="127"/>
        <v>-0.0034912599896044227</v>
      </c>
      <c r="J657" s="26" t="b">
        <f t="shared" si="128"/>
        <v>0</v>
      </c>
      <c r="K657" s="26" t="b">
        <f t="shared" si="129"/>
        <v>0</v>
      </c>
      <c r="L657" s="23">
        <v>7.1</v>
      </c>
      <c r="M657" s="37">
        <v>91368</v>
      </c>
      <c r="N657" s="37">
        <v>2550932</v>
      </c>
      <c r="O657" s="37">
        <v>9668</v>
      </c>
      <c r="P657" s="37">
        <v>12945.1</v>
      </c>
      <c r="Q657" s="37">
        <v>6065.8</v>
      </c>
      <c r="R657" s="37">
        <v>2525.2</v>
      </c>
      <c r="S657" s="37">
        <v>3192.1</v>
      </c>
      <c r="T657" s="37">
        <f t="shared" si="130"/>
        <v>1580</v>
      </c>
      <c r="U657" s="37">
        <f t="shared" si="119"/>
        <v>59414</v>
      </c>
      <c r="V657" s="37">
        <f t="shared" si="120"/>
        <v>306</v>
      </c>
      <c r="W657" s="37">
        <f t="shared" si="121"/>
        <v>105.20000000000073</v>
      </c>
      <c r="X657" s="37">
        <f t="shared" si="122"/>
        <v>178.90000000000055</v>
      </c>
      <c r="Y657" s="37">
        <f t="shared" si="123"/>
        <v>75.59999999999991</v>
      </c>
      <c r="Z657" s="37">
        <f t="shared" si="123"/>
        <v>95.90000000000009</v>
      </c>
    </row>
    <row r="658" spans="1:26" ht="16.5" customHeight="1">
      <c r="A658" s="58" t="s">
        <v>16</v>
      </c>
      <c r="B658" s="58">
        <v>1993</v>
      </c>
      <c r="C658" s="21" t="str">
        <f t="shared" si="125"/>
        <v>May-1993</v>
      </c>
      <c r="D658" s="23">
        <v>144.2</v>
      </c>
      <c r="E658" s="23">
        <v>215.3</v>
      </c>
      <c r="F658" s="24">
        <v>4.25</v>
      </c>
      <c r="G658" s="1">
        <f t="shared" si="124"/>
        <v>6.874622520203905</v>
      </c>
      <c r="H658" s="25">
        <f t="shared" si="126"/>
        <v>0</v>
      </c>
      <c r="I658" s="25">
        <f t="shared" si="127"/>
        <v>-0.003244181245806832</v>
      </c>
      <c r="J658" s="26" t="b">
        <f t="shared" si="128"/>
        <v>0</v>
      </c>
      <c r="K658" s="26" t="b">
        <f t="shared" si="129"/>
        <v>0</v>
      </c>
      <c r="L658" s="23">
        <v>7.1</v>
      </c>
      <c r="M658" s="37">
        <v>91621</v>
      </c>
      <c r="N658" s="37">
        <v>2552229</v>
      </c>
      <c r="O658" s="37">
        <v>9700</v>
      </c>
      <c r="P658" s="37">
        <v>12965.2</v>
      </c>
      <c r="Q658" s="37">
        <v>6091.2</v>
      </c>
      <c r="R658" s="37">
        <v>2536.5</v>
      </c>
      <c r="S658" s="37">
        <v>3205.4</v>
      </c>
      <c r="T658" s="37">
        <f t="shared" si="130"/>
        <v>1721</v>
      </c>
      <c r="U658" s="37">
        <f t="shared" si="119"/>
        <v>56904</v>
      </c>
      <c r="V658" s="37">
        <f t="shared" si="120"/>
        <v>298</v>
      </c>
      <c r="W658" s="37">
        <f t="shared" si="121"/>
        <v>127.30000000000109</v>
      </c>
      <c r="X658" s="37">
        <f t="shared" si="122"/>
        <v>191.19999999999982</v>
      </c>
      <c r="Y658" s="37">
        <f t="shared" si="123"/>
        <v>79.69999999999982</v>
      </c>
      <c r="Z658" s="37">
        <f t="shared" si="123"/>
        <v>101.90000000000009</v>
      </c>
    </row>
    <row r="659" spans="1:26" ht="16.5" customHeight="1">
      <c r="A659" s="58" t="s">
        <v>27</v>
      </c>
      <c r="B659" s="58">
        <v>1993</v>
      </c>
      <c r="C659" s="21" t="str">
        <f t="shared" si="125"/>
        <v>June-1993</v>
      </c>
      <c r="D659" s="23">
        <v>144.3</v>
      </c>
      <c r="E659" s="23">
        <v>215.3507617728532</v>
      </c>
      <c r="F659" s="24">
        <v>4.25</v>
      </c>
      <c r="G659" s="1">
        <f t="shared" si="124"/>
        <v>6.8730020568075885</v>
      </c>
      <c r="H659" s="25">
        <f t="shared" si="126"/>
        <v>0</v>
      </c>
      <c r="I659" s="25">
        <f t="shared" si="127"/>
        <v>-0.0002357167090344392</v>
      </c>
      <c r="J659" s="26" t="b">
        <f t="shared" si="128"/>
        <v>0</v>
      </c>
      <c r="K659" s="26" t="b">
        <f t="shared" si="129"/>
        <v>0</v>
      </c>
      <c r="L659" s="23">
        <v>7</v>
      </c>
      <c r="M659" s="37">
        <v>91785</v>
      </c>
      <c r="N659" s="37">
        <v>2555727</v>
      </c>
      <c r="O659" s="37">
        <v>9712</v>
      </c>
      <c r="P659" s="37">
        <v>12999.6</v>
      </c>
      <c r="Q659" s="37">
        <v>6105.4</v>
      </c>
      <c r="R659" s="37">
        <v>2543.4</v>
      </c>
      <c r="S659" s="37">
        <v>3212.4</v>
      </c>
      <c r="T659" s="37">
        <f t="shared" si="130"/>
        <v>1826</v>
      </c>
      <c r="U659" s="37">
        <f t="shared" si="119"/>
        <v>66412</v>
      </c>
      <c r="V659" s="37">
        <f t="shared" si="120"/>
        <v>304</v>
      </c>
      <c r="W659" s="37">
        <f t="shared" si="121"/>
        <v>152.70000000000073</v>
      </c>
      <c r="X659" s="37">
        <f t="shared" si="122"/>
        <v>203.39999999999964</v>
      </c>
      <c r="Y659" s="37">
        <f t="shared" si="123"/>
        <v>84.59999999999991</v>
      </c>
      <c r="Z659" s="37">
        <f t="shared" si="123"/>
        <v>108.5</v>
      </c>
    </row>
    <row r="660" spans="1:26" ht="16.5" customHeight="1">
      <c r="A660" s="58" t="s">
        <v>26</v>
      </c>
      <c r="B660" s="58">
        <v>1993</v>
      </c>
      <c r="C660" s="21" t="str">
        <f t="shared" si="125"/>
        <v>July-1993</v>
      </c>
      <c r="D660" s="23">
        <v>144.5</v>
      </c>
      <c r="E660" s="23">
        <v>215.7493074792244</v>
      </c>
      <c r="F660" s="24">
        <v>4.25</v>
      </c>
      <c r="G660" s="1">
        <f t="shared" si="124"/>
        <v>6.8603058146197196</v>
      </c>
      <c r="H660" s="25">
        <f t="shared" si="126"/>
        <v>0</v>
      </c>
      <c r="I660" s="25">
        <f t="shared" si="127"/>
        <v>-0.0018472629693589981</v>
      </c>
      <c r="J660" s="26" t="b">
        <f t="shared" si="128"/>
        <v>0</v>
      </c>
      <c r="K660" s="26" t="b">
        <f t="shared" si="129"/>
        <v>0</v>
      </c>
      <c r="L660" s="23">
        <v>6.9</v>
      </c>
      <c r="M660" s="37">
        <v>91995</v>
      </c>
      <c r="N660" s="37">
        <v>2569818</v>
      </c>
      <c r="O660" s="37">
        <v>9739</v>
      </c>
      <c r="P660" s="37">
        <v>13025.8</v>
      </c>
      <c r="Q660" s="37">
        <v>6119.8</v>
      </c>
      <c r="R660" s="37">
        <v>2548.8</v>
      </c>
      <c r="S660" s="37">
        <v>3219.2</v>
      </c>
      <c r="T660" s="37">
        <f t="shared" si="130"/>
        <v>2020</v>
      </c>
      <c r="U660" s="37">
        <f t="shared" si="119"/>
        <v>79784</v>
      </c>
      <c r="V660" s="37">
        <f t="shared" si="120"/>
        <v>301</v>
      </c>
      <c r="W660" s="37">
        <f t="shared" si="121"/>
        <v>205.09999999999854</v>
      </c>
      <c r="X660" s="37">
        <f t="shared" si="122"/>
        <v>193.40000000000055</v>
      </c>
      <c r="Y660" s="37">
        <f t="shared" si="123"/>
        <v>80.70000000000027</v>
      </c>
      <c r="Z660" s="37">
        <f t="shared" si="123"/>
        <v>101.89999999999964</v>
      </c>
    </row>
    <row r="661" spans="1:26" ht="16.5" customHeight="1">
      <c r="A661" s="58" t="s">
        <v>25</v>
      </c>
      <c r="B661" s="58">
        <v>1993</v>
      </c>
      <c r="C661" s="21" t="str">
        <f t="shared" si="125"/>
        <v>August-1993</v>
      </c>
      <c r="D661" s="23">
        <v>144.8</v>
      </c>
      <c r="E661" s="23">
        <v>216.1</v>
      </c>
      <c r="F661" s="24">
        <v>4.25</v>
      </c>
      <c r="G661" s="1">
        <f t="shared" si="124"/>
        <v>6.8491727376210125</v>
      </c>
      <c r="H661" s="25">
        <f t="shared" si="126"/>
        <v>0</v>
      </c>
      <c r="I661" s="25">
        <f t="shared" si="127"/>
        <v>-0.0016228251771198687</v>
      </c>
      <c r="J661" s="26" t="b">
        <f t="shared" si="128"/>
        <v>0</v>
      </c>
      <c r="K661" s="26" t="b">
        <f t="shared" si="129"/>
        <v>0</v>
      </c>
      <c r="L661" s="23">
        <v>6.8</v>
      </c>
      <c r="M661" s="37">
        <v>92183</v>
      </c>
      <c r="N661" s="37">
        <v>2568453</v>
      </c>
      <c r="O661" s="37">
        <v>9775</v>
      </c>
      <c r="P661" s="37">
        <v>13054.6</v>
      </c>
      <c r="Q661" s="37">
        <v>6143.3</v>
      </c>
      <c r="R661" s="37">
        <v>2558.5</v>
      </c>
      <c r="S661" s="37">
        <v>3232.7</v>
      </c>
      <c r="T661" s="37">
        <f t="shared" si="130"/>
        <v>2136</v>
      </c>
      <c r="U661" s="37">
        <f t="shared" si="119"/>
        <v>75718</v>
      </c>
      <c r="V661" s="37">
        <f t="shared" si="120"/>
        <v>314</v>
      </c>
      <c r="W661" s="37">
        <f t="shared" si="121"/>
        <v>239.5</v>
      </c>
      <c r="X661" s="37">
        <f t="shared" si="122"/>
        <v>205.90000000000055</v>
      </c>
      <c r="Y661" s="37">
        <f t="shared" si="123"/>
        <v>85.90000000000009</v>
      </c>
      <c r="Z661" s="37">
        <f t="shared" si="123"/>
        <v>108.79999999999973</v>
      </c>
    </row>
    <row r="662" spans="1:26" ht="16.5" customHeight="1">
      <c r="A662" s="58" t="s">
        <v>24</v>
      </c>
      <c r="B662" s="58">
        <v>1993</v>
      </c>
      <c r="C662" s="21" t="str">
        <f t="shared" si="125"/>
        <v>September-1993</v>
      </c>
      <c r="D662" s="23">
        <v>145</v>
      </c>
      <c r="E662" s="23">
        <v>216.1509303928325</v>
      </c>
      <c r="F662" s="24">
        <v>4.25</v>
      </c>
      <c r="G662" s="1">
        <f t="shared" si="124"/>
        <v>6.847558906685977</v>
      </c>
      <c r="H662" s="25">
        <f t="shared" si="126"/>
        <v>0</v>
      </c>
      <c r="I662" s="25">
        <f t="shared" si="127"/>
        <v>-0.00023562421285872048</v>
      </c>
      <c r="J662" s="26" t="b">
        <f t="shared" si="128"/>
        <v>0</v>
      </c>
      <c r="K662" s="26" t="b">
        <f t="shared" si="129"/>
        <v>0</v>
      </c>
      <c r="L662" s="23">
        <v>6.7</v>
      </c>
      <c r="M662" s="37">
        <v>92410</v>
      </c>
      <c r="N662" s="37">
        <v>2582649</v>
      </c>
      <c r="O662" s="37">
        <v>9807</v>
      </c>
      <c r="P662" s="37">
        <v>13080.2</v>
      </c>
      <c r="Q662" s="37">
        <v>6158.8</v>
      </c>
      <c r="R662" s="37">
        <v>2565.4</v>
      </c>
      <c r="S662" s="37">
        <v>3239.2</v>
      </c>
      <c r="T662" s="37">
        <f t="shared" si="130"/>
        <v>2273</v>
      </c>
      <c r="U662" s="37">
        <f t="shared" si="119"/>
        <v>79298</v>
      </c>
      <c r="V662" s="37">
        <f t="shared" si="120"/>
        <v>311</v>
      </c>
      <c r="W662" s="37">
        <f t="shared" si="121"/>
        <v>261.7000000000007</v>
      </c>
      <c r="X662" s="37">
        <f t="shared" si="122"/>
        <v>206.69999999999982</v>
      </c>
      <c r="Y662" s="37">
        <f t="shared" si="123"/>
        <v>87.09999999999991</v>
      </c>
      <c r="Z662" s="37">
        <f t="shared" si="123"/>
        <v>107.5</v>
      </c>
    </row>
    <row r="663" spans="1:26" ht="16.5" customHeight="1">
      <c r="A663" s="58" t="s">
        <v>23</v>
      </c>
      <c r="B663" s="58">
        <v>1993</v>
      </c>
      <c r="C663" s="21" t="str">
        <f t="shared" si="125"/>
        <v>October-1993</v>
      </c>
      <c r="D663" s="23">
        <v>145.6</v>
      </c>
      <c r="E663" s="23">
        <v>216.9509951956074</v>
      </c>
      <c r="F663" s="24">
        <v>4.25</v>
      </c>
      <c r="G663" s="1">
        <f t="shared" si="124"/>
        <v>6.822306702328824</v>
      </c>
      <c r="H663" s="25">
        <f t="shared" si="126"/>
        <v>0</v>
      </c>
      <c r="I663" s="25">
        <f t="shared" si="127"/>
        <v>-0.0036877673783130005</v>
      </c>
      <c r="J663" s="26" t="b">
        <f t="shared" si="128"/>
        <v>0</v>
      </c>
      <c r="K663" s="26" t="b">
        <f t="shared" si="129"/>
        <v>0</v>
      </c>
      <c r="L663" s="23">
        <v>6.8</v>
      </c>
      <c r="M663" s="37">
        <v>92695</v>
      </c>
      <c r="N663" s="37">
        <v>2590939</v>
      </c>
      <c r="O663" s="37">
        <v>9844</v>
      </c>
      <c r="P663" s="37">
        <v>13116.9</v>
      </c>
      <c r="Q663" s="37">
        <v>6191.4</v>
      </c>
      <c r="R663" s="37">
        <v>2578.2</v>
      </c>
      <c r="S663" s="37">
        <v>3259.1</v>
      </c>
      <c r="T663" s="37">
        <f t="shared" si="130"/>
        <v>2375</v>
      </c>
      <c r="U663" s="37">
        <f t="shared" si="119"/>
        <v>89483</v>
      </c>
      <c r="V663" s="37">
        <f t="shared" si="120"/>
        <v>299</v>
      </c>
      <c r="W663" s="37">
        <f t="shared" si="121"/>
        <v>281.1999999999989</v>
      </c>
      <c r="X663" s="37">
        <f t="shared" si="122"/>
        <v>190.59999999999945</v>
      </c>
      <c r="Y663" s="37">
        <f t="shared" si="123"/>
        <v>79.79999999999973</v>
      </c>
      <c r="Z663" s="37">
        <f t="shared" si="123"/>
        <v>100.69999999999982</v>
      </c>
    </row>
    <row r="664" spans="1:26" ht="16.5" customHeight="1">
      <c r="A664" s="58" t="s">
        <v>22</v>
      </c>
      <c r="B664" s="58">
        <v>1993</v>
      </c>
      <c r="C664" s="21" t="str">
        <f t="shared" si="125"/>
        <v>November-1993</v>
      </c>
      <c r="D664" s="23">
        <v>146</v>
      </c>
      <c r="E664" s="23">
        <v>217.4979423868312</v>
      </c>
      <c r="F664" s="24">
        <v>4.25</v>
      </c>
      <c r="G664" s="1">
        <f t="shared" si="124"/>
        <v>6.805150487205329</v>
      </c>
      <c r="H664" s="25">
        <f t="shared" si="126"/>
        <v>0</v>
      </c>
      <c r="I664" s="25">
        <f t="shared" si="127"/>
        <v>-0.002514723519779438</v>
      </c>
      <c r="J664" s="26" t="b">
        <f t="shared" si="128"/>
        <v>0</v>
      </c>
      <c r="K664" s="26" t="b">
        <f t="shared" si="129"/>
        <v>0</v>
      </c>
      <c r="L664" s="23">
        <v>6.6</v>
      </c>
      <c r="M664" s="37">
        <v>92932</v>
      </c>
      <c r="N664" s="37">
        <v>2598473</v>
      </c>
      <c r="O664" s="37">
        <v>9872</v>
      </c>
      <c r="P664" s="37">
        <v>13132.8</v>
      </c>
      <c r="Q664" s="37">
        <v>6199.9</v>
      </c>
      <c r="R664" s="37">
        <v>2581.5</v>
      </c>
      <c r="S664" s="37">
        <v>3260.9</v>
      </c>
      <c r="T664" s="37">
        <f t="shared" si="130"/>
        <v>2489</v>
      </c>
      <c r="U664" s="37">
        <f t="shared" si="119"/>
        <v>91784</v>
      </c>
      <c r="V664" s="37">
        <f t="shared" si="120"/>
        <v>318</v>
      </c>
      <c r="W664" s="37">
        <f t="shared" si="121"/>
        <v>298.09999999999854</v>
      </c>
      <c r="X664" s="37">
        <f t="shared" si="122"/>
        <v>189.79999999999927</v>
      </c>
      <c r="Y664" s="37">
        <f t="shared" si="123"/>
        <v>79.69999999999982</v>
      </c>
      <c r="Z664" s="37">
        <f t="shared" si="123"/>
        <v>98.5</v>
      </c>
    </row>
    <row r="665" spans="1:26" ht="16.5" customHeight="1">
      <c r="A665" s="58" t="s">
        <v>21</v>
      </c>
      <c r="B665" s="58">
        <v>1993</v>
      </c>
      <c r="C665" s="21" t="str">
        <f t="shared" si="125"/>
        <v>December-1993</v>
      </c>
      <c r="D665" s="23">
        <v>146.3</v>
      </c>
      <c r="E665" s="23">
        <v>217.8445130315501</v>
      </c>
      <c r="F665" s="24">
        <v>4.25</v>
      </c>
      <c r="G665" s="1">
        <f t="shared" si="124"/>
        <v>6.794324116786633</v>
      </c>
      <c r="H665" s="25">
        <f t="shared" si="126"/>
        <v>0</v>
      </c>
      <c r="I665" s="25">
        <f t="shared" si="127"/>
        <v>-0.0015909083037988214</v>
      </c>
      <c r="J665" s="26" t="b">
        <f t="shared" si="128"/>
        <v>0</v>
      </c>
      <c r="K665" s="26" t="b">
        <f t="shared" si="129"/>
        <v>0</v>
      </c>
      <c r="L665" s="23">
        <v>6.5</v>
      </c>
      <c r="M665" s="37">
        <v>93203</v>
      </c>
      <c r="N665" s="37">
        <v>2613927</v>
      </c>
      <c r="O665" s="37">
        <v>9925</v>
      </c>
      <c r="P665" s="37">
        <v>13163.3</v>
      </c>
      <c r="Q665" s="37">
        <v>6232</v>
      </c>
      <c r="R665" s="37">
        <v>2595.1</v>
      </c>
      <c r="S665" s="37">
        <v>3279.3</v>
      </c>
      <c r="T665" s="37">
        <f t="shared" si="130"/>
        <v>2585</v>
      </c>
      <c r="U665" s="37">
        <f t="shared" si="119"/>
        <v>101048</v>
      </c>
      <c r="V665" s="37">
        <f t="shared" si="120"/>
        <v>370</v>
      </c>
      <c r="W665" s="37">
        <f t="shared" si="121"/>
        <v>323.5</v>
      </c>
      <c r="X665" s="37">
        <f t="shared" si="122"/>
        <v>228.80000000000018</v>
      </c>
      <c r="Y665" s="37">
        <f t="shared" si="123"/>
        <v>95.79999999999973</v>
      </c>
      <c r="Z665" s="37">
        <f t="shared" si="123"/>
        <v>120.30000000000018</v>
      </c>
    </row>
    <row r="666" spans="1:26" ht="16.5" customHeight="1">
      <c r="A666" s="58" t="s">
        <v>20</v>
      </c>
      <c r="B666" s="58">
        <v>1994</v>
      </c>
      <c r="C666" s="21" t="str">
        <f t="shared" si="125"/>
        <v>January-1994</v>
      </c>
      <c r="D666" s="23">
        <v>146.3</v>
      </c>
      <c r="E666" s="23">
        <v>217.5487004103967</v>
      </c>
      <c r="F666" s="24">
        <v>4.25</v>
      </c>
      <c r="G666" s="1">
        <f t="shared" si="124"/>
        <v>6.8035627232327345</v>
      </c>
      <c r="H666" s="25">
        <f t="shared" si="126"/>
        <v>0</v>
      </c>
      <c r="I666" s="25">
        <f t="shared" si="127"/>
        <v>0.001359753565961741</v>
      </c>
      <c r="J666" s="26" t="b">
        <f t="shared" si="128"/>
        <v>0</v>
      </c>
      <c r="K666" s="26" t="b">
        <f t="shared" si="129"/>
        <v>0</v>
      </c>
      <c r="L666" s="23">
        <v>6.6</v>
      </c>
      <c r="M666" s="37">
        <v>93436</v>
      </c>
      <c r="N666" s="37">
        <v>2613574</v>
      </c>
      <c r="O666" s="37">
        <v>9959</v>
      </c>
      <c r="P666" s="37">
        <v>13179.4</v>
      </c>
      <c r="Q666" s="37">
        <v>6255.1</v>
      </c>
      <c r="R666" s="37">
        <v>2602</v>
      </c>
      <c r="S666" s="37">
        <v>3291.8</v>
      </c>
      <c r="T666" s="37">
        <f t="shared" si="130"/>
        <v>2532</v>
      </c>
      <c r="U666" s="37">
        <f t="shared" si="119"/>
        <v>83846</v>
      </c>
      <c r="V666" s="37">
        <f t="shared" si="120"/>
        <v>377</v>
      </c>
      <c r="W666" s="37">
        <f t="shared" si="121"/>
        <v>293</v>
      </c>
      <c r="X666" s="37">
        <f t="shared" si="122"/>
        <v>244.80000000000018</v>
      </c>
      <c r="Y666" s="37">
        <f t="shared" si="123"/>
        <v>99.5</v>
      </c>
      <c r="Z666" s="37">
        <f t="shared" si="123"/>
        <v>128</v>
      </c>
    </row>
    <row r="667" spans="1:26" ht="16.5" customHeight="1">
      <c r="A667" s="58" t="s">
        <v>19</v>
      </c>
      <c r="B667" s="58">
        <v>1994</v>
      </c>
      <c r="C667" s="21" t="str">
        <f t="shared" si="125"/>
        <v>February-1994</v>
      </c>
      <c r="D667" s="23">
        <v>146.7</v>
      </c>
      <c r="E667" s="23">
        <v>218</v>
      </c>
      <c r="F667" s="24">
        <v>4.25</v>
      </c>
      <c r="G667" s="1">
        <f t="shared" si="124"/>
        <v>6.789478112843582</v>
      </c>
      <c r="H667" s="25">
        <f t="shared" si="126"/>
        <v>0</v>
      </c>
      <c r="I667" s="25">
        <f t="shared" si="127"/>
        <v>-0.002070181603684773</v>
      </c>
      <c r="J667" s="26" t="b">
        <f t="shared" si="128"/>
        <v>0</v>
      </c>
      <c r="K667" s="26" t="b">
        <f t="shared" si="129"/>
        <v>0</v>
      </c>
      <c r="L667" s="23">
        <v>6.6</v>
      </c>
      <c r="M667" s="37">
        <v>93633</v>
      </c>
      <c r="N667" s="37">
        <v>2605048</v>
      </c>
      <c r="O667" s="37">
        <v>9964</v>
      </c>
      <c r="P667" s="37">
        <v>13253.7</v>
      </c>
      <c r="Q667" s="37">
        <v>6259.2</v>
      </c>
      <c r="R667" s="37">
        <v>2605.3</v>
      </c>
      <c r="S667" s="37">
        <v>3293.6</v>
      </c>
      <c r="T667" s="37">
        <f t="shared" si="130"/>
        <v>2488</v>
      </c>
      <c r="U667" s="37">
        <f t="shared" si="119"/>
        <v>66574</v>
      </c>
      <c r="V667" s="37">
        <f t="shared" si="120"/>
        <v>350</v>
      </c>
      <c r="W667" s="37">
        <f t="shared" si="121"/>
        <v>318.7000000000007</v>
      </c>
      <c r="X667" s="37">
        <f t="shared" si="122"/>
        <v>223.09999999999945</v>
      </c>
      <c r="Y667" s="37">
        <f t="shared" si="123"/>
        <v>93.90000000000009</v>
      </c>
      <c r="Z667" s="37">
        <f t="shared" si="123"/>
        <v>117.19999999999982</v>
      </c>
    </row>
    <row r="668" spans="1:26" ht="16.5" customHeight="1">
      <c r="A668" s="58" t="s">
        <v>18</v>
      </c>
      <c r="B668" s="58">
        <v>1994</v>
      </c>
      <c r="C668" s="21" t="str">
        <f t="shared" si="125"/>
        <v>March-1994</v>
      </c>
      <c r="D668" s="23">
        <v>147.1</v>
      </c>
      <c r="E668" s="23">
        <v>218.5514266304348</v>
      </c>
      <c r="F668" s="24">
        <v>4.25</v>
      </c>
      <c r="G668" s="1">
        <f t="shared" si="124"/>
        <v>6.772347595345259</v>
      </c>
      <c r="H668" s="25">
        <f t="shared" si="126"/>
        <v>0</v>
      </c>
      <c r="I668" s="25">
        <f t="shared" si="127"/>
        <v>-0.00252309783073279</v>
      </c>
      <c r="J668" s="26" t="b">
        <f t="shared" si="128"/>
        <v>0</v>
      </c>
      <c r="K668" s="26" t="b">
        <f t="shared" si="129"/>
        <v>0</v>
      </c>
      <c r="L668" s="23">
        <v>6.5</v>
      </c>
      <c r="M668" s="37">
        <v>94058</v>
      </c>
      <c r="N668" s="37">
        <v>2640527</v>
      </c>
      <c r="O668" s="37">
        <v>10007</v>
      </c>
      <c r="P668" s="37">
        <v>13323.8</v>
      </c>
      <c r="Q668" s="37">
        <v>6280.3</v>
      </c>
      <c r="R668" s="37">
        <v>2613</v>
      </c>
      <c r="S668" s="37">
        <v>3304.1</v>
      </c>
      <c r="T668" s="37">
        <f t="shared" si="130"/>
        <v>2967</v>
      </c>
      <c r="U668" s="37">
        <f t="shared" si="119"/>
        <v>119582</v>
      </c>
      <c r="V668" s="37">
        <f t="shared" si="120"/>
        <v>448</v>
      </c>
      <c r="W668" s="37">
        <f t="shared" si="121"/>
        <v>399.59999999999854</v>
      </c>
      <c r="X668" s="37">
        <f t="shared" si="122"/>
        <v>283.6999999999998</v>
      </c>
      <c r="Y668" s="37">
        <f t="shared" si="123"/>
        <v>119.80000000000018</v>
      </c>
      <c r="Z668" s="37">
        <f t="shared" si="123"/>
        <v>149.9000000000001</v>
      </c>
    </row>
    <row r="669" spans="1:26" ht="16.5" customHeight="1">
      <c r="A669" s="58" t="s">
        <v>17</v>
      </c>
      <c r="B669" s="58">
        <v>1994</v>
      </c>
      <c r="C669" s="21" t="str">
        <f t="shared" si="125"/>
        <v>April-1994</v>
      </c>
      <c r="D669" s="23">
        <v>147.2</v>
      </c>
      <c r="E669" s="23">
        <v>218.7028493894165</v>
      </c>
      <c r="F669" s="24">
        <v>4.25</v>
      </c>
      <c r="G669" s="1">
        <f t="shared" si="124"/>
        <v>6.767658641540892</v>
      </c>
      <c r="H669" s="25">
        <f t="shared" si="126"/>
        <v>0</v>
      </c>
      <c r="I669" s="25">
        <f t="shared" si="127"/>
        <v>-0.0006923675635889248</v>
      </c>
      <c r="J669" s="26" t="b">
        <f t="shared" si="128"/>
        <v>0</v>
      </c>
      <c r="K669" s="26" t="b">
        <f t="shared" si="129"/>
        <v>0</v>
      </c>
      <c r="L669" s="23">
        <v>6.4</v>
      </c>
      <c r="M669" s="37">
        <v>94375</v>
      </c>
      <c r="N669" s="37">
        <v>2650808</v>
      </c>
      <c r="O669" s="37">
        <v>10052</v>
      </c>
      <c r="P669" s="37">
        <v>13365.6</v>
      </c>
      <c r="Q669" s="37">
        <v>6310.1</v>
      </c>
      <c r="R669" s="37">
        <v>2626.5</v>
      </c>
      <c r="S669" s="37">
        <v>3321</v>
      </c>
      <c r="T669" s="37">
        <f t="shared" si="130"/>
        <v>3007</v>
      </c>
      <c r="U669" s="37">
        <f t="shared" si="119"/>
        <v>99876</v>
      </c>
      <c r="V669" s="37">
        <f t="shared" si="120"/>
        <v>384</v>
      </c>
      <c r="W669" s="37">
        <f t="shared" si="121"/>
        <v>420.5</v>
      </c>
      <c r="X669" s="37">
        <f t="shared" si="122"/>
        <v>244.30000000000018</v>
      </c>
      <c r="Y669" s="37">
        <f t="shared" si="123"/>
        <v>101.30000000000018</v>
      </c>
      <c r="Z669" s="37">
        <f t="shared" si="123"/>
        <v>128.9000000000001</v>
      </c>
    </row>
    <row r="670" spans="1:26" ht="16.5" customHeight="1">
      <c r="A670" s="58" t="s">
        <v>16</v>
      </c>
      <c r="B670" s="58">
        <v>1994</v>
      </c>
      <c r="C670" s="21" t="str">
        <f t="shared" si="125"/>
        <v>May-1994</v>
      </c>
      <c r="D670" s="23">
        <v>147.5</v>
      </c>
      <c r="E670" s="23">
        <v>219.2</v>
      </c>
      <c r="F670" s="24">
        <v>4.25</v>
      </c>
      <c r="G670" s="1">
        <f t="shared" si="124"/>
        <v>6.752309437043344</v>
      </c>
      <c r="H670" s="25">
        <f t="shared" si="126"/>
        <v>0</v>
      </c>
      <c r="I670" s="25">
        <f t="shared" si="127"/>
        <v>-0.0022680228585012507</v>
      </c>
      <c r="J670" s="26" t="b">
        <f t="shared" si="128"/>
        <v>0</v>
      </c>
      <c r="K670" s="26" t="b">
        <f t="shared" si="129"/>
        <v>0</v>
      </c>
      <c r="L670" s="23">
        <v>6.1</v>
      </c>
      <c r="M670" s="37">
        <v>94667</v>
      </c>
      <c r="N670" s="37">
        <v>2660295</v>
      </c>
      <c r="O670" s="37">
        <v>10063</v>
      </c>
      <c r="P670" s="37">
        <v>13400.1</v>
      </c>
      <c r="Q670" s="37">
        <v>6315.2</v>
      </c>
      <c r="R670" s="37">
        <v>2629.1</v>
      </c>
      <c r="S670" s="37">
        <v>3322.7</v>
      </c>
      <c r="T670" s="37">
        <f t="shared" si="130"/>
        <v>3046</v>
      </c>
      <c r="U670" s="37">
        <f t="shared" si="119"/>
        <v>108066</v>
      </c>
      <c r="V670" s="37">
        <f t="shared" si="120"/>
        <v>363</v>
      </c>
      <c r="W670" s="37">
        <f t="shared" si="121"/>
        <v>434.89999999999964</v>
      </c>
      <c r="X670" s="37">
        <f t="shared" si="122"/>
        <v>224</v>
      </c>
      <c r="Y670" s="37">
        <f t="shared" si="123"/>
        <v>92.59999999999991</v>
      </c>
      <c r="Z670" s="37">
        <f t="shared" si="123"/>
        <v>117.29999999999973</v>
      </c>
    </row>
    <row r="671" spans="1:26" ht="16.5" customHeight="1">
      <c r="A671" s="58" t="s">
        <v>27</v>
      </c>
      <c r="B671" s="58">
        <v>1994</v>
      </c>
      <c r="C671" s="21" t="str">
        <f t="shared" si="125"/>
        <v>June-1994</v>
      </c>
      <c r="D671" s="23">
        <v>147.9</v>
      </c>
      <c r="E671" s="23">
        <v>219.6514864864865</v>
      </c>
      <c r="F671" s="24">
        <v>4.25</v>
      </c>
      <c r="G671" s="1">
        <f t="shared" si="124"/>
        <v>6.7384302846088895</v>
      </c>
      <c r="H671" s="25">
        <f t="shared" si="126"/>
        <v>0</v>
      </c>
      <c r="I671" s="25">
        <f t="shared" si="127"/>
        <v>-0.0020554674758110902</v>
      </c>
      <c r="J671" s="26" t="b">
        <f t="shared" si="128"/>
        <v>0</v>
      </c>
      <c r="K671" s="26" t="b">
        <f t="shared" si="129"/>
        <v>0</v>
      </c>
      <c r="L671" s="23">
        <v>6.1</v>
      </c>
      <c r="M671" s="37">
        <v>94972</v>
      </c>
      <c r="N671" s="37">
        <v>2669058</v>
      </c>
      <c r="O671" s="37">
        <v>10083</v>
      </c>
      <c r="P671" s="37">
        <v>13448.8</v>
      </c>
      <c r="Q671" s="37">
        <v>6329</v>
      </c>
      <c r="R671" s="37">
        <v>2633.4</v>
      </c>
      <c r="S671" s="37">
        <v>3329.6</v>
      </c>
      <c r="T671" s="37">
        <f t="shared" si="130"/>
        <v>3187</v>
      </c>
      <c r="U671" s="37">
        <f aca="true" t="shared" si="131" ref="U671:U734">IF(N659&gt;0,N671-N659,"")</f>
        <v>113331</v>
      </c>
      <c r="V671" s="37">
        <f aca="true" t="shared" si="132" ref="V671:V734">IF(O659&gt;0,O671-O659,"")</f>
        <v>371</v>
      </c>
      <c r="W671" s="37">
        <f aca="true" t="shared" si="133" ref="W671:W734">IF(P659&gt;0,P671-P659,"")</f>
        <v>449.1999999999989</v>
      </c>
      <c r="X671" s="37">
        <f aca="true" t="shared" si="134" ref="X671:X734">IF(Q659&gt;0,Q671-Q659,"")</f>
        <v>223.60000000000036</v>
      </c>
      <c r="Y671" s="37">
        <f aca="true" t="shared" si="135" ref="Y671:Z734">IF(R659&gt;0,R671-R659,"")</f>
        <v>90</v>
      </c>
      <c r="Z671" s="37">
        <f t="shared" si="135"/>
        <v>117.19999999999982</v>
      </c>
    </row>
    <row r="672" spans="1:26" ht="16.5" customHeight="1">
      <c r="A672" s="58" t="s">
        <v>26</v>
      </c>
      <c r="B672" s="58">
        <v>1994</v>
      </c>
      <c r="C672" s="21" t="str">
        <f t="shared" si="125"/>
        <v>July-1994</v>
      </c>
      <c r="D672" s="23">
        <v>148.4</v>
      </c>
      <c r="E672" s="23">
        <v>220.3</v>
      </c>
      <c r="F672" s="24">
        <v>4.25</v>
      </c>
      <c r="G672" s="1">
        <f t="shared" si="124"/>
        <v>6.718593865637316</v>
      </c>
      <c r="H672" s="25">
        <f t="shared" si="126"/>
        <v>0</v>
      </c>
      <c r="I672" s="25">
        <f t="shared" si="127"/>
        <v>-0.002943774459888915</v>
      </c>
      <c r="J672" s="26" t="b">
        <f t="shared" si="128"/>
        <v>0</v>
      </c>
      <c r="K672" s="26" t="b">
        <f t="shared" si="129"/>
        <v>0</v>
      </c>
      <c r="L672" s="23">
        <v>6.1</v>
      </c>
      <c r="M672" s="37">
        <v>95318</v>
      </c>
      <c r="N672" s="37">
        <v>2686898</v>
      </c>
      <c r="O672" s="37">
        <v>10108</v>
      </c>
      <c r="P672" s="37">
        <v>13515.5</v>
      </c>
      <c r="Q672" s="37">
        <v>6346</v>
      </c>
      <c r="R672" s="37">
        <v>2640.6</v>
      </c>
      <c r="S672" s="37">
        <v>3339.1</v>
      </c>
      <c r="T672" s="37">
        <f t="shared" si="130"/>
        <v>3323</v>
      </c>
      <c r="U672" s="37">
        <f t="shared" si="131"/>
        <v>117080</v>
      </c>
      <c r="V672" s="37">
        <f t="shared" si="132"/>
        <v>369</v>
      </c>
      <c r="W672" s="37">
        <f t="shared" si="133"/>
        <v>489.7000000000007</v>
      </c>
      <c r="X672" s="37">
        <f t="shared" si="134"/>
        <v>226.19999999999982</v>
      </c>
      <c r="Y672" s="37">
        <f t="shared" si="135"/>
        <v>91.79999999999973</v>
      </c>
      <c r="Z672" s="37">
        <f t="shared" si="135"/>
        <v>119.90000000000009</v>
      </c>
    </row>
    <row r="673" spans="1:26" ht="16.5" customHeight="1">
      <c r="A673" s="58" t="s">
        <v>25</v>
      </c>
      <c r="B673" s="58">
        <v>1994</v>
      </c>
      <c r="C673" s="21" t="str">
        <f t="shared" si="125"/>
        <v>August-1994</v>
      </c>
      <c r="D673" s="23">
        <v>149</v>
      </c>
      <c r="E673" s="23">
        <v>221.1</v>
      </c>
      <c r="F673" s="24">
        <v>4.25</v>
      </c>
      <c r="G673" s="1">
        <f t="shared" si="124"/>
        <v>6.694284163726373</v>
      </c>
      <c r="H673" s="25">
        <f t="shared" si="126"/>
        <v>0</v>
      </c>
      <c r="I673" s="25">
        <f t="shared" si="127"/>
        <v>-0.0036182722749884544</v>
      </c>
      <c r="J673" s="26" t="b">
        <f t="shared" si="128"/>
        <v>0</v>
      </c>
      <c r="K673" s="26" t="b">
        <f t="shared" si="129"/>
        <v>0</v>
      </c>
      <c r="L673" s="23">
        <v>6</v>
      </c>
      <c r="M673" s="37">
        <v>95595</v>
      </c>
      <c r="N673" s="37">
        <v>2687654</v>
      </c>
      <c r="O673" s="37">
        <v>10133</v>
      </c>
      <c r="P673" s="37">
        <v>13560.7</v>
      </c>
      <c r="Q673" s="37">
        <v>6362.1</v>
      </c>
      <c r="R673" s="37">
        <v>2647.7</v>
      </c>
      <c r="S673" s="37">
        <v>3347</v>
      </c>
      <c r="T673" s="37">
        <f t="shared" si="130"/>
        <v>3412</v>
      </c>
      <c r="U673" s="37">
        <f t="shared" si="131"/>
        <v>119201</v>
      </c>
      <c r="V673" s="37">
        <f t="shared" si="132"/>
        <v>358</v>
      </c>
      <c r="W673" s="37">
        <f t="shared" si="133"/>
        <v>506.10000000000036</v>
      </c>
      <c r="X673" s="37">
        <f t="shared" si="134"/>
        <v>218.80000000000018</v>
      </c>
      <c r="Y673" s="37">
        <f t="shared" si="135"/>
        <v>89.19999999999982</v>
      </c>
      <c r="Z673" s="37">
        <f t="shared" si="135"/>
        <v>114.30000000000018</v>
      </c>
    </row>
    <row r="674" spans="1:26" ht="16.5" customHeight="1">
      <c r="A674" s="58" t="s">
        <v>24</v>
      </c>
      <c r="B674" s="58">
        <v>1994</v>
      </c>
      <c r="C674" s="21" t="str">
        <f t="shared" si="125"/>
        <v>September-1994</v>
      </c>
      <c r="D674" s="23">
        <v>149.3</v>
      </c>
      <c r="E674" s="23">
        <v>221.2518072289157</v>
      </c>
      <c r="F674" s="24">
        <v>4.25</v>
      </c>
      <c r="G674" s="1">
        <f t="shared" si="124"/>
        <v>6.689691022810609</v>
      </c>
      <c r="H674" s="25">
        <f t="shared" si="126"/>
        <v>0</v>
      </c>
      <c r="I674" s="25">
        <f t="shared" si="127"/>
        <v>-0.0006861287634982727</v>
      </c>
      <c r="J674" s="26" t="b">
        <f t="shared" si="128"/>
        <v>0</v>
      </c>
      <c r="K674" s="26" t="b">
        <f t="shared" si="129"/>
        <v>0</v>
      </c>
      <c r="L674" s="23">
        <v>5.9</v>
      </c>
      <c r="M674" s="37">
        <v>95917</v>
      </c>
      <c r="N674" s="37">
        <v>2696900</v>
      </c>
      <c r="O674" s="37">
        <v>10157</v>
      </c>
      <c r="P674" s="37">
        <v>13618.8</v>
      </c>
      <c r="Q674" s="37">
        <v>6380.9</v>
      </c>
      <c r="R674" s="37">
        <v>2656.2</v>
      </c>
      <c r="S674" s="37">
        <v>3355.2</v>
      </c>
      <c r="T674" s="37">
        <f t="shared" si="130"/>
        <v>3507</v>
      </c>
      <c r="U674" s="37">
        <f t="shared" si="131"/>
        <v>114251</v>
      </c>
      <c r="V674" s="37">
        <f t="shared" si="132"/>
        <v>350</v>
      </c>
      <c r="W674" s="37">
        <f t="shared" si="133"/>
        <v>538.5999999999985</v>
      </c>
      <c r="X674" s="37">
        <f t="shared" si="134"/>
        <v>222.09999999999945</v>
      </c>
      <c r="Y674" s="37">
        <f t="shared" si="135"/>
        <v>90.79999999999973</v>
      </c>
      <c r="Z674" s="37">
        <f t="shared" si="135"/>
        <v>116</v>
      </c>
    </row>
    <row r="675" spans="1:26" ht="16.5" customHeight="1">
      <c r="A675" s="58" t="s">
        <v>23</v>
      </c>
      <c r="B675" s="58">
        <v>1994</v>
      </c>
      <c r="C675" s="21" t="str">
        <f t="shared" si="125"/>
        <v>October-1994</v>
      </c>
      <c r="D675" s="23">
        <v>149.4</v>
      </c>
      <c r="E675" s="23">
        <v>221.4517725752508</v>
      </c>
      <c r="F675" s="24">
        <v>4.25</v>
      </c>
      <c r="G675" s="1">
        <f t="shared" si="124"/>
        <v>6.683650401113637</v>
      </c>
      <c r="H675" s="25">
        <f t="shared" si="126"/>
        <v>0</v>
      </c>
      <c r="I675" s="25">
        <f t="shared" si="127"/>
        <v>-0.0009029746929081206</v>
      </c>
      <c r="J675" s="26" t="b">
        <f t="shared" si="128"/>
        <v>0</v>
      </c>
      <c r="K675" s="26" t="b">
        <f t="shared" si="129"/>
        <v>0</v>
      </c>
      <c r="L675" s="23">
        <v>5.8</v>
      </c>
      <c r="M675" s="37">
        <v>96123</v>
      </c>
      <c r="N675" s="37">
        <v>2703041</v>
      </c>
      <c r="O675" s="37">
        <v>10160</v>
      </c>
      <c r="P675" s="37">
        <v>13661.9</v>
      </c>
      <c r="Q675" s="37">
        <v>6396.9</v>
      </c>
      <c r="R675" s="37">
        <v>2662.8</v>
      </c>
      <c r="S675" s="37">
        <v>3365.2</v>
      </c>
      <c r="T675" s="37">
        <f t="shared" si="130"/>
        <v>3428</v>
      </c>
      <c r="U675" s="37">
        <f t="shared" si="131"/>
        <v>112102</v>
      </c>
      <c r="V675" s="37">
        <f t="shared" si="132"/>
        <v>316</v>
      </c>
      <c r="W675" s="37">
        <f t="shared" si="133"/>
        <v>545</v>
      </c>
      <c r="X675" s="37">
        <f t="shared" si="134"/>
        <v>205.5</v>
      </c>
      <c r="Y675" s="37">
        <f t="shared" si="135"/>
        <v>84.60000000000036</v>
      </c>
      <c r="Z675" s="37">
        <f t="shared" si="135"/>
        <v>106.09999999999991</v>
      </c>
    </row>
    <row r="676" spans="1:26" ht="16.5" customHeight="1">
      <c r="A676" s="58" t="s">
        <v>22</v>
      </c>
      <c r="B676" s="58">
        <v>1994</v>
      </c>
      <c r="C676" s="21" t="str">
        <f t="shared" si="125"/>
        <v>November-1994</v>
      </c>
      <c r="D676" s="23">
        <v>149.8</v>
      </c>
      <c r="E676" s="23">
        <v>221.948162992652</v>
      </c>
      <c r="F676" s="24">
        <v>4.25</v>
      </c>
      <c r="G676" s="1">
        <f t="shared" si="124"/>
        <v>6.668702316084962</v>
      </c>
      <c r="H676" s="25">
        <f t="shared" si="126"/>
        <v>0</v>
      </c>
      <c r="I676" s="25">
        <f t="shared" si="127"/>
        <v>-0.0022365150975256487</v>
      </c>
      <c r="J676" s="26" t="b">
        <f t="shared" si="128"/>
        <v>0</v>
      </c>
      <c r="K676" s="26" t="b">
        <f t="shared" si="129"/>
        <v>0</v>
      </c>
      <c r="L676" s="23">
        <v>5.6</v>
      </c>
      <c r="M676" s="37">
        <v>96520</v>
      </c>
      <c r="N676" s="37">
        <v>2715047</v>
      </c>
      <c r="O676" s="37">
        <v>10222</v>
      </c>
      <c r="P676" s="37">
        <v>13744.1</v>
      </c>
      <c r="Q676" s="37">
        <v>6425.9</v>
      </c>
      <c r="R676" s="37">
        <v>2675</v>
      </c>
      <c r="S676" s="37">
        <v>3379</v>
      </c>
      <c r="T676" s="37">
        <f t="shared" si="130"/>
        <v>3588</v>
      </c>
      <c r="U676" s="37">
        <f t="shared" si="131"/>
        <v>116574</v>
      </c>
      <c r="V676" s="37">
        <f t="shared" si="132"/>
        <v>350</v>
      </c>
      <c r="W676" s="37">
        <f t="shared" si="133"/>
        <v>611.3000000000011</v>
      </c>
      <c r="X676" s="37">
        <f t="shared" si="134"/>
        <v>226</v>
      </c>
      <c r="Y676" s="37">
        <f t="shared" si="135"/>
        <v>93.5</v>
      </c>
      <c r="Z676" s="37">
        <f t="shared" si="135"/>
        <v>118.09999999999991</v>
      </c>
    </row>
    <row r="677" spans="1:26" ht="16.5" customHeight="1">
      <c r="A677" s="58" t="s">
        <v>21</v>
      </c>
      <c r="B677" s="58">
        <v>1994</v>
      </c>
      <c r="C677" s="21" t="str">
        <f t="shared" si="125"/>
        <v>December-1994</v>
      </c>
      <c r="D677" s="23">
        <v>150.1</v>
      </c>
      <c r="E677" s="23">
        <v>222.2923847695391</v>
      </c>
      <c r="F677" s="24">
        <v>4.25</v>
      </c>
      <c r="G677" s="1">
        <f t="shared" si="124"/>
        <v>6.658375769976989</v>
      </c>
      <c r="H677" s="25">
        <f t="shared" si="126"/>
        <v>0</v>
      </c>
      <c r="I677" s="25">
        <f t="shared" si="127"/>
        <v>-0.0015485090829538972</v>
      </c>
      <c r="J677" s="26" t="b">
        <f t="shared" si="128"/>
        <v>0</v>
      </c>
      <c r="K677" s="26" t="b">
        <f t="shared" si="129"/>
        <v>0</v>
      </c>
      <c r="L677" s="23">
        <v>5.5</v>
      </c>
      <c r="M677" s="37">
        <v>96776</v>
      </c>
      <c r="N677" s="37">
        <v>2723603</v>
      </c>
      <c r="O677" s="37">
        <v>10268</v>
      </c>
      <c r="P677" s="37">
        <v>13755</v>
      </c>
      <c r="Q677" s="37">
        <v>6449.5</v>
      </c>
      <c r="R677" s="37">
        <v>2684.3</v>
      </c>
      <c r="S677" s="37">
        <v>3391.9</v>
      </c>
      <c r="T677" s="37">
        <f t="shared" si="130"/>
        <v>3573</v>
      </c>
      <c r="U677" s="37">
        <f t="shared" si="131"/>
        <v>109676</v>
      </c>
      <c r="V677" s="37">
        <f t="shared" si="132"/>
        <v>343</v>
      </c>
      <c r="W677" s="37">
        <f t="shared" si="133"/>
        <v>591.7000000000007</v>
      </c>
      <c r="X677" s="37">
        <f t="shared" si="134"/>
        <v>217.5</v>
      </c>
      <c r="Y677" s="37">
        <f t="shared" si="135"/>
        <v>89.20000000000027</v>
      </c>
      <c r="Z677" s="37">
        <f t="shared" si="135"/>
        <v>112.59999999999991</v>
      </c>
    </row>
    <row r="678" spans="1:26" ht="16.5" customHeight="1">
      <c r="A678" s="58" t="s">
        <v>20</v>
      </c>
      <c r="B678" s="58">
        <v>1995</v>
      </c>
      <c r="C678" s="21" t="str">
        <f t="shared" si="125"/>
        <v>January-1995</v>
      </c>
      <c r="D678" s="23">
        <v>150.5</v>
      </c>
      <c r="E678" s="23">
        <v>222.7960745176314</v>
      </c>
      <c r="F678" s="24">
        <v>4.25</v>
      </c>
      <c r="G678" s="1">
        <f t="shared" si="124"/>
        <v>6.643322741679498</v>
      </c>
      <c r="H678" s="25">
        <f t="shared" si="126"/>
        <v>0</v>
      </c>
      <c r="I678" s="25">
        <f t="shared" si="127"/>
        <v>-0.0022607658109904394</v>
      </c>
      <c r="J678" s="26" t="b">
        <f t="shared" si="128"/>
        <v>0</v>
      </c>
      <c r="K678" s="26" t="b">
        <f t="shared" si="129"/>
        <v>0</v>
      </c>
      <c r="L678" s="23">
        <v>5.6</v>
      </c>
      <c r="M678" s="37">
        <v>97091</v>
      </c>
      <c r="N678" s="37">
        <v>2732055</v>
      </c>
      <c r="O678" s="37">
        <v>10348</v>
      </c>
      <c r="P678" s="37">
        <v>13807.7</v>
      </c>
      <c r="Q678" s="37">
        <v>6510.2</v>
      </c>
      <c r="R678" s="37">
        <v>2708.2</v>
      </c>
      <c r="S678" s="37">
        <v>3424.1</v>
      </c>
      <c r="T678" s="37">
        <f t="shared" si="130"/>
        <v>3655</v>
      </c>
      <c r="U678" s="37">
        <f t="shared" si="131"/>
        <v>118481</v>
      </c>
      <c r="V678" s="37">
        <f t="shared" si="132"/>
        <v>389</v>
      </c>
      <c r="W678" s="37">
        <f t="shared" si="133"/>
        <v>628.3000000000011</v>
      </c>
      <c r="X678" s="37">
        <f t="shared" si="134"/>
        <v>255.09999999999945</v>
      </c>
      <c r="Y678" s="37">
        <f t="shared" si="135"/>
        <v>106.19999999999982</v>
      </c>
      <c r="Z678" s="37">
        <f t="shared" si="135"/>
        <v>132.29999999999973</v>
      </c>
    </row>
    <row r="679" spans="1:26" ht="16.5" customHeight="1">
      <c r="A679" s="58" t="s">
        <v>19</v>
      </c>
      <c r="B679" s="58">
        <v>1995</v>
      </c>
      <c r="C679" s="21" t="str">
        <f t="shared" si="125"/>
        <v>February-1995</v>
      </c>
      <c r="D679" s="23">
        <v>150.9</v>
      </c>
      <c r="E679" s="23">
        <v>223.2</v>
      </c>
      <c r="F679" s="24">
        <v>4.25</v>
      </c>
      <c r="G679" s="1">
        <f t="shared" si="124"/>
        <v>6.631300307347226</v>
      </c>
      <c r="H679" s="25">
        <f t="shared" si="126"/>
        <v>0</v>
      </c>
      <c r="I679" s="25">
        <f t="shared" si="127"/>
        <v>-0.0018097019819380833</v>
      </c>
      <c r="J679" s="26" t="b">
        <f t="shared" si="128"/>
        <v>0</v>
      </c>
      <c r="K679" s="26" t="b">
        <f t="shared" si="129"/>
        <v>0</v>
      </c>
      <c r="L679" s="23">
        <v>5.4</v>
      </c>
      <c r="M679" s="37">
        <v>97285</v>
      </c>
      <c r="N679" s="37">
        <v>2729193</v>
      </c>
      <c r="O679" s="37">
        <v>10375</v>
      </c>
      <c r="P679" s="37">
        <v>13846.1</v>
      </c>
      <c r="Q679" s="37">
        <v>6518.2</v>
      </c>
      <c r="R679" s="37">
        <v>2713.7</v>
      </c>
      <c r="S679" s="37">
        <v>3428.9</v>
      </c>
      <c r="T679" s="37">
        <f t="shared" si="130"/>
        <v>3652</v>
      </c>
      <c r="U679" s="37">
        <f t="shared" si="131"/>
        <v>124145</v>
      </c>
      <c r="V679" s="37">
        <f t="shared" si="132"/>
        <v>411</v>
      </c>
      <c r="W679" s="37">
        <f t="shared" si="133"/>
        <v>592.3999999999996</v>
      </c>
      <c r="X679" s="37">
        <f t="shared" si="134"/>
        <v>259</v>
      </c>
      <c r="Y679" s="37">
        <f t="shared" si="135"/>
        <v>108.39999999999964</v>
      </c>
      <c r="Z679" s="37">
        <f t="shared" si="135"/>
        <v>135.30000000000018</v>
      </c>
    </row>
    <row r="680" spans="1:26" ht="16.5" customHeight="1">
      <c r="A680" s="58" t="s">
        <v>18</v>
      </c>
      <c r="B680" s="58">
        <v>1995</v>
      </c>
      <c r="C680" s="21" t="str">
        <f t="shared" si="125"/>
        <v>March-1995</v>
      </c>
      <c r="D680" s="23">
        <v>151.2</v>
      </c>
      <c r="E680" s="23">
        <v>223.6042272126816</v>
      </c>
      <c r="F680" s="24">
        <v>4.25</v>
      </c>
      <c r="G680" s="1">
        <f t="shared" si="124"/>
        <v>6.619312376380501</v>
      </c>
      <c r="H680" s="25">
        <f t="shared" si="126"/>
        <v>0</v>
      </c>
      <c r="I680" s="25">
        <f t="shared" si="127"/>
        <v>-0.0018077798336840756</v>
      </c>
      <c r="J680" s="26" t="b">
        <f t="shared" si="128"/>
        <v>0</v>
      </c>
      <c r="K680" s="26" t="b">
        <f t="shared" si="129"/>
        <v>0</v>
      </c>
      <c r="L680" s="23">
        <v>5.4</v>
      </c>
      <c r="M680" s="37">
        <v>97486</v>
      </c>
      <c r="N680" s="37">
        <v>2727502</v>
      </c>
      <c r="O680" s="37">
        <v>10417</v>
      </c>
      <c r="P680" s="37">
        <v>13819.2</v>
      </c>
      <c r="Q680" s="37">
        <v>6535</v>
      </c>
      <c r="R680" s="37">
        <v>2719.2</v>
      </c>
      <c r="S680" s="37">
        <v>3438.2</v>
      </c>
      <c r="T680" s="37">
        <f t="shared" si="130"/>
        <v>3428</v>
      </c>
      <c r="U680" s="37">
        <f t="shared" si="131"/>
        <v>86975</v>
      </c>
      <c r="V680" s="37">
        <f t="shared" si="132"/>
        <v>410</v>
      </c>
      <c r="W680" s="37">
        <f t="shared" si="133"/>
        <v>495.40000000000146</v>
      </c>
      <c r="X680" s="37">
        <f t="shared" si="134"/>
        <v>254.69999999999982</v>
      </c>
      <c r="Y680" s="37">
        <f t="shared" si="135"/>
        <v>106.19999999999982</v>
      </c>
      <c r="Z680" s="37">
        <f t="shared" si="135"/>
        <v>134.0999999999999</v>
      </c>
    </row>
    <row r="681" spans="1:26" ht="16.5" customHeight="1">
      <c r="A681" s="58" t="s">
        <v>17</v>
      </c>
      <c r="B681" s="58">
        <v>1995</v>
      </c>
      <c r="C681" s="21" t="str">
        <f t="shared" si="125"/>
        <v>April-1995</v>
      </c>
      <c r="D681" s="23">
        <v>151.8</v>
      </c>
      <c r="E681" s="23">
        <v>224.5520737327189</v>
      </c>
      <c r="F681" s="24">
        <v>4.25</v>
      </c>
      <c r="G681" s="1">
        <f t="shared" si="124"/>
        <v>6.591371898714461</v>
      </c>
      <c r="H681" s="25">
        <f t="shared" si="126"/>
        <v>0</v>
      </c>
      <c r="I681" s="25">
        <f t="shared" si="127"/>
        <v>-0.004221054405249003</v>
      </c>
      <c r="J681" s="26" t="b">
        <f t="shared" si="128"/>
        <v>0</v>
      </c>
      <c r="K681" s="26" t="b">
        <f t="shared" si="129"/>
        <v>0</v>
      </c>
      <c r="L681" s="23">
        <v>5.8</v>
      </c>
      <c r="M681" s="37">
        <v>97641</v>
      </c>
      <c r="N681" s="37">
        <v>2731961</v>
      </c>
      <c r="O681" s="37">
        <v>10438</v>
      </c>
      <c r="P681" s="37">
        <v>13871.7</v>
      </c>
      <c r="Q681" s="37">
        <v>6551.1</v>
      </c>
      <c r="R681" s="37">
        <v>2725.3</v>
      </c>
      <c r="S681" s="37">
        <v>3446.8</v>
      </c>
      <c r="T681" s="37">
        <f t="shared" si="130"/>
        <v>3266</v>
      </c>
      <c r="U681" s="37">
        <f t="shared" si="131"/>
        <v>81153</v>
      </c>
      <c r="V681" s="37">
        <f t="shared" si="132"/>
        <v>386</v>
      </c>
      <c r="W681" s="37">
        <f t="shared" si="133"/>
        <v>506.10000000000036</v>
      </c>
      <c r="X681" s="37">
        <f t="shared" si="134"/>
        <v>241</v>
      </c>
      <c r="Y681" s="37">
        <f t="shared" si="135"/>
        <v>98.80000000000018</v>
      </c>
      <c r="Z681" s="37">
        <f t="shared" si="135"/>
        <v>125.80000000000018</v>
      </c>
    </row>
    <row r="682" spans="1:26" ht="16.5" customHeight="1">
      <c r="A682" s="58" t="s">
        <v>16</v>
      </c>
      <c r="B682" s="58">
        <v>1995</v>
      </c>
      <c r="C682" s="21" t="str">
        <f t="shared" si="125"/>
        <v>May-1995</v>
      </c>
      <c r="D682" s="23">
        <v>152.1</v>
      </c>
      <c r="E682" s="23">
        <v>224.9521024967149</v>
      </c>
      <c r="F682" s="24">
        <v>4.25</v>
      </c>
      <c r="G682" s="1">
        <f t="shared" si="124"/>
        <v>6.579650566375639</v>
      </c>
      <c r="H682" s="25">
        <f t="shared" si="126"/>
        <v>0</v>
      </c>
      <c r="I682" s="25">
        <f t="shared" si="127"/>
        <v>-0.0017782841749693912</v>
      </c>
      <c r="J682" s="26" t="b">
        <f t="shared" si="128"/>
        <v>0</v>
      </c>
      <c r="K682" s="26" t="b">
        <f t="shared" si="129"/>
        <v>0</v>
      </c>
      <c r="L682" s="23">
        <v>5.6</v>
      </c>
      <c r="M682" s="37">
        <v>97642</v>
      </c>
      <c r="N682" s="37">
        <v>2724782</v>
      </c>
      <c r="O682" s="37">
        <v>10459</v>
      </c>
      <c r="P682" s="37">
        <v>13869</v>
      </c>
      <c r="Q682" s="37">
        <v>6557</v>
      </c>
      <c r="R682" s="37">
        <v>2728.8</v>
      </c>
      <c r="S682" s="37">
        <v>3448.1</v>
      </c>
      <c r="T682" s="37">
        <f t="shared" si="130"/>
        <v>2975</v>
      </c>
      <c r="U682" s="37">
        <f t="shared" si="131"/>
        <v>64487</v>
      </c>
      <c r="V682" s="37">
        <f t="shared" si="132"/>
        <v>396</v>
      </c>
      <c r="W682" s="37">
        <f t="shared" si="133"/>
        <v>468.89999999999964</v>
      </c>
      <c r="X682" s="37">
        <f t="shared" si="134"/>
        <v>241.80000000000018</v>
      </c>
      <c r="Y682" s="37">
        <f t="shared" si="135"/>
        <v>99.70000000000027</v>
      </c>
      <c r="Z682" s="37">
        <f t="shared" si="135"/>
        <v>125.40000000000009</v>
      </c>
    </row>
    <row r="683" spans="1:26" ht="16.5" customHeight="1">
      <c r="A683" s="58" t="s">
        <v>27</v>
      </c>
      <c r="B683" s="58">
        <v>1995</v>
      </c>
      <c r="C683" s="21" t="str">
        <f t="shared" si="125"/>
        <v>June-1995</v>
      </c>
      <c r="D683" s="23">
        <v>152.4</v>
      </c>
      <c r="E683" s="23">
        <v>225.352131147541</v>
      </c>
      <c r="F683" s="24">
        <v>4.25</v>
      </c>
      <c r="G683" s="1">
        <f t="shared" si="124"/>
        <v>6.5679708510537935</v>
      </c>
      <c r="H683" s="25">
        <f t="shared" si="126"/>
        <v>0</v>
      </c>
      <c r="I683" s="25">
        <f t="shared" si="127"/>
        <v>-0.001775126992538567</v>
      </c>
      <c r="J683" s="26" t="b">
        <f t="shared" si="128"/>
        <v>0</v>
      </c>
      <c r="K683" s="26" t="b">
        <f t="shared" si="129"/>
        <v>0</v>
      </c>
      <c r="L683" s="23">
        <v>5.6</v>
      </c>
      <c r="M683" s="37">
        <v>97849</v>
      </c>
      <c r="N683" s="37">
        <v>2738615</v>
      </c>
      <c r="O683" s="37">
        <v>10507</v>
      </c>
      <c r="P683" s="37">
        <v>13896.5</v>
      </c>
      <c r="Q683" s="37">
        <v>6592.6</v>
      </c>
      <c r="R683" s="37">
        <v>2741.2</v>
      </c>
      <c r="S683" s="37">
        <v>3468.7</v>
      </c>
      <c r="T683" s="37">
        <f t="shared" si="130"/>
        <v>2877</v>
      </c>
      <c r="U683" s="37">
        <f t="shared" si="131"/>
        <v>69557</v>
      </c>
      <c r="V683" s="37">
        <f t="shared" si="132"/>
        <v>424</v>
      </c>
      <c r="W683" s="37">
        <f t="shared" si="133"/>
        <v>447.7000000000007</v>
      </c>
      <c r="X683" s="37">
        <f t="shared" si="134"/>
        <v>263.60000000000036</v>
      </c>
      <c r="Y683" s="37">
        <f t="shared" si="135"/>
        <v>107.79999999999973</v>
      </c>
      <c r="Z683" s="37">
        <f t="shared" si="135"/>
        <v>139.0999999999999</v>
      </c>
    </row>
    <row r="684" spans="1:26" ht="16.5" customHeight="1">
      <c r="A684" s="58" t="s">
        <v>26</v>
      </c>
      <c r="B684" s="58">
        <v>1995</v>
      </c>
      <c r="C684" s="21" t="str">
        <f t="shared" si="125"/>
        <v>July-1995</v>
      </c>
      <c r="D684" s="23">
        <v>152.6</v>
      </c>
      <c r="E684" s="23">
        <v>225.7479344262295</v>
      </c>
      <c r="F684" s="24">
        <v>4.25</v>
      </c>
      <c r="G684" s="1">
        <f t="shared" si="124"/>
        <v>6.556455244482309</v>
      </c>
      <c r="H684" s="25">
        <f t="shared" si="126"/>
        <v>0</v>
      </c>
      <c r="I684" s="25">
        <f t="shared" si="127"/>
        <v>-0.001753297454058722</v>
      </c>
      <c r="J684" s="26" t="b">
        <f t="shared" si="128"/>
        <v>0</v>
      </c>
      <c r="K684" s="26" t="b">
        <f t="shared" si="129"/>
        <v>0</v>
      </c>
      <c r="L684" s="23">
        <v>5.7</v>
      </c>
      <c r="M684" s="37">
        <v>97953</v>
      </c>
      <c r="N684" s="37">
        <v>2740776</v>
      </c>
      <c r="O684" s="37">
        <v>10535</v>
      </c>
      <c r="P684" s="37">
        <v>13908.4</v>
      </c>
      <c r="Q684" s="37">
        <v>6612.1</v>
      </c>
      <c r="R684" s="37">
        <v>2750.6</v>
      </c>
      <c r="S684" s="37">
        <v>3479.2</v>
      </c>
      <c r="T684" s="37">
        <f t="shared" si="130"/>
        <v>2635</v>
      </c>
      <c r="U684" s="37">
        <f t="shared" si="131"/>
        <v>53878</v>
      </c>
      <c r="V684" s="37">
        <f t="shared" si="132"/>
        <v>427</v>
      </c>
      <c r="W684" s="37">
        <f t="shared" si="133"/>
        <v>392.89999999999964</v>
      </c>
      <c r="X684" s="37">
        <f t="shared" si="134"/>
        <v>266.10000000000036</v>
      </c>
      <c r="Y684" s="37">
        <f t="shared" si="135"/>
        <v>110</v>
      </c>
      <c r="Z684" s="37">
        <f t="shared" si="135"/>
        <v>140.0999999999999</v>
      </c>
    </row>
    <row r="685" spans="1:26" ht="16.5" customHeight="1">
      <c r="A685" s="58" t="s">
        <v>25</v>
      </c>
      <c r="B685" s="58">
        <v>1995</v>
      </c>
      <c r="C685" s="21" t="str">
        <f t="shared" si="125"/>
        <v>August-1995</v>
      </c>
      <c r="D685" s="23">
        <v>152.9</v>
      </c>
      <c r="E685" s="23">
        <v>226</v>
      </c>
      <c r="F685" s="24">
        <v>4.25</v>
      </c>
      <c r="G685" s="1">
        <f t="shared" si="124"/>
        <v>6.54914260442434</v>
      </c>
      <c r="H685" s="25">
        <f t="shared" si="126"/>
        <v>0</v>
      </c>
      <c r="I685" s="25">
        <f t="shared" si="127"/>
        <v>-0.0011153343972145624</v>
      </c>
      <c r="J685" s="26" t="b">
        <f t="shared" si="128"/>
        <v>0</v>
      </c>
      <c r="K685" s="26" t="b">
        <f t="shared" si="129"/>
        <v>0</v>
      </c>
      <c r="L685" s="23">
        <v>5.7</v>
      </c>
      <c r="M685" s="37">
        <v>98214</v>
      </c>
      <c r="N685" s="37">
        <v>2749522</v>
      </c>
      <c r="O685" s="37">
        <v>10564</v>
      </c>
      <c r="P685" s="37">
        <v>13924.9</v>
      </c>
      <c r="Q685" s="37">
        <v>6628.3</v>
      </c>
      <c r="R685" s="37">
        <v>2757.5</v>
      </c>
      <c r="S685" s="37">
        <v>3487.1</v>
      </c>
      <c r="T685" s="37">
        <f t="shared" si="130"/>
        <v>2619</v>
      </c>
      <c r="U685" s="37">
        <f t="shared" si="131"/>
        <v>61868</v>
      </c>
      <c r="V685" s="37">
        <f t="shared" si="132"/>
        <v>431</v>
      </c>
      <c r="W685" s="37">
        <f t="shared" si="133"/>
        <v>364.1999999999989</v>
      </c>
      <c r="X685" s="37">
        <f t="shared" si="134"/>
        <v>266.1999999999998</v>
      </c>
      <c r="Y685" s="37">
        <f t="shared" si="135"/>
        <v>109.80000000000018</v>
      </c>
      <c r="Z685" s="37">
        <f t="shared" si="135"/>
        <v>140.0999999999999</v>
      </c>
    </row>
    <row r="686" spans="1:26" ht="16.5" customHeight="1">
      <c r="A686" s="58" t="s">
        <v>24</v>
      </c>
      <c r="B686" s="58">
        <v>1995</v>
      </c>
      <c r="C686" s="21" t="str">
        <f t="shared" si="125"/>
        <v>September-1995</v>
      </c>
      <c r="D686" s="23">
        <v>153.1</v>
      </c>
      <c r="E686" s="23">
        <v>226.3521540469974</v>
      </c>
      <c r="F686" s="24">
        <v>4.25</v>
      </c>
      <c r="G686" s="1">
        <f t="shared" si="124"/>
        <v>6.538953582445639</v>
      </c>
      <c r="H686" s="25">
        <f t="shared" si="126"/>
        <v>0</v>
      </c>
      <c r="I686" s="25">
        <f t="shared" si="127"/>
        <v>-0.001555779526287604</v>
      </c>
      <c r="J686" s="26" t="b">
        <f t="shared" si="128"/>
        <v>0</v>
      </c>
      <c r="K686" s="26" t="b">
        <f t="shared" si="129"/>
        <v>0</v>
      </c>
      <c r="L686" s="23">
        <v>5.6</v>
      </c>
      <c r="M686" s="37">
        <v>98457</v>
      </c>
      <c r="N686" s="37">
        <v>2756382</v>
      </c>
      <c r="O686" s="37">
        <v>10582</v>
      </c>
      <c r="P686" s="37">
        <v>13938</v>
      </c>
      <c r="Q686" s="37">
        <v>6650.6</v>
      </c>
      <c r="R686" s="37">
        <v>2766.7</v>
      </c>
      <c r="S686" s="37">
        <v>3497.2</v>
      </c>
      <c r="T686" s="37">
        <f t="shared" si="130"/>
        <v>2540</v>
      </c>
      <c r="U686" s="37">
        <f t="shared" si="131"/>
        <v>59482</v>
      </c>
      <c r="V686" s="37">
        <f t="shared" si="132"/>
        <v>425</v>
      </c>
      <c r="W686" s="37">
        <f t="shared" si="133"/>
        <v>319.2000000000007</v>
      </c>
      <c r="X686" s="37">
        <f t="shared" si="134"/>
        <v>269.7000000000007</v>
      </c>
      <c r="Y686" s="37">
        <f t="shared" si="135"/>
        <v>110.5</v>
      </c>
      <c r="Z686" s="37">
        <f t="shared" si="135"/>
        <v>142</v>
      </c>
    </row>
    <row r="687" spans="1:26" ht="16.5" customHeight="1">
      <c r="A687" s="58" t="s">
        <v>23</v>
      </c>
      <c r="B687" s="58">
        <v>1995</v>
      </c>
      <c r="C687" s="21" t="str">
        <f t="shared" si="125"/>
        <v>October-1995</v>
      </c>
      <c r="D687" s="23">
        <v>153.5</v>
      </c>
      <c r="E687" s="23">
        <v>226.704619388419</v>
      </c>
      <c r="F687" s="24">
        <v>4.25</v>
      </c>
      <c r="G687" s="1">
        <f t="shared" si="124"/>
        <v>6.528787250091256</v>
      </c>
      <c r="H687" s="25">
        <f t="shared" si="126"/>
        <v>0</v>
      </c>
      <c r="I687" s="25">
        <f t="shared" si="127"/>
        <v>-0.0015547338310636372</v>
      </c>
      <c r="J687" s="26" t="b">
        <f t="shared" si="128"/>
        <v>0</v>
      </c>
      <c r="K687" s="26" t="b">
        <f t="shared" si="129"/>
        <v>0</v>
      </c>
      <c r="L687" s="23">
        <v>5.5</v>
      </c>
      <c r="M687" s="37">
        <v>98576</v>
      </c>
      <c r="N687" s="37">
        <v>2760361</v>
      </c>
      <c r="O687" s="37">
        <v>10579</v>
      </c>
      <c r="P687" s="37">
        <v>13936.6</v>
      </c>
      <c r="Q687" s="37">
        <v>6632</v>
      </c>
      <c r="R687" s="37">
        <v>2759.9</v>
      </c>
      <c r="S687" s="37">
        <v>3487.8</v>
      </c>
      <c r="T687" s="37">
        <f t="shared" si="130"/>
        <v>2453</v>
      </c>
      <c r="U687" s="37">
        <f t="shared" si="131"/>
        <v>57320</v>
      </c>
      <c r="V687" s="37">
        <f t="shared" si="132"/>
        <v>419</v>
      </c>
      <c r="W687" s="37">
        <f t="shared" si="133"/>
        <v>274.7000000000007</v>
      </c>
      <c r="X687" s="37">
        <f t="shared" si="134"/>
        <v>235.10000000000036</v>
      </c>
      <c r="Y687" s="37">
        <f t="shared" si="135"/>
        <v>97.09999999999991</v>
      </c>
      <c r="Z687" s="37">
        <f t="shared" si="135"/>
        <v>122.60000000000036</v>
      </c>
    </row>
    <row r="688" spans="1:26" ht="16.5" customHeight="1">
      <c r="A688" s="58" t="s">
        <v>22</v>
      </c>
      <c r="B688" s="58">
        <v>1995</v>
      </c>
      <c r="C688" s="21" t="str">
        <f t="shared" si="125"/>
        <v>November-1995</v>
      </c>
      <c r="D688" s="23">
        <v>153.7</v>
      </c>
      <c r="E688" s="23">
        <v>227.0477213541667</v>
      </c>
      <c r="F688" s="24">
        <v>4.25</v>
      </c>
      <c r="G688" s="1">
        <f t="shared" si="124"/>
        <v>6.5189213076977595</v>
      </c>
      <c r="H688" s="25">
        <f t="shared" si="126"/>
        <v>0</v>
      </c>
      <c r="I688" s="25">
        <f t="shared" si="127"/>
        <v>-0.001511144721917268</v>
      </c>
      <c r="J688" s="26" t="b">
        <f t="shared" si="128"/>
        <v>0</v>
      </c>
      <c r="K688" s="26" t="b">
        <f t="shared" si="129"/>
        <v>0</v>
      </c>
      <c r="L688" s="23">
        <v>5.6</v>
      </c>
      <c r="M688" s="37">
        <v>98726</v>
      </c>
      <c r="N688" s="37">
        <v>2762865</v>
      </c>
      <c r="O688" s="37">
        <v>10589</v>
      </c>
      <c r="P688" s="37">
        <v>13953.8</v>
      </c>
      <c r="Q688" s="37">
        <v>6656.8</v>
      </c>
      <c r="R688" s="37">
        <v>2769.2</v>
      </c>
      <c r="S688" s="37">
        <v>3500.2</v>
      </c>
      <c r="T688" s="37">
        <f t="shared" si="130"/>
        <v>2206</v>
      </c>
      <c r="U688" s="37">
        <f t="shared" si="131"/>
        <v>47818</v>
      </c>
      <c r="V688" s="37">
        <f t="shared" si="132"/>
        <v>367</v>
      </c>
      <c r="W688" s="37">
        <f t="shared" si="133"/>
        <v>209.6999999999989</v>
      </c>
      <c r="X688" s="37">
        <f t="shared" si="134"/>
        <v>230.90000000000055</v>
      </c>
      <c r="Y688" s="37">
        <f t="shared" si="135"/>
        <v>94.19999999999982</v>
      </c>
      <c r="Z688" s="37">
        <f t="shared" si="135"/>
        <v>121.19999999999982</v>
      </c>
    </row>
    <row r="689" spans="1:26" ht="16.5" customHeight="1">
      <c r="A689" s="58" t="s">
        <v>21</v>
      </c>
      <c r="B689" s="58">
        <v>1995</v>
      </c>
      <c r="C689" s="21" t="str">
        <f t="shared" si="125"/>
        <v>December-1995</v>
      </c>
      <c r="D689" s="23">
        <v>153.9</v>
      </c>
      <c r="E689" s="23">
        <v>227.391009771987</v>
      </c>
      <c r="F689" s="24">
        <v>4.25</v>
      </c>
      <c r="G689" s="1">
        <f t="shared" si="124"/>
        <v>6.509079800841976</v>
      </c>
      <c r="H689" s="25">
        <f t="shared" si="126"/>
        <v>0</v>
      </c>
      <c r="I689" s="25">
        <f t="shared" si="127"/>
        <v>-0.0015096833342906901</v>
      </c>
      <c r="J689" s="26" t="b">
        <f t="shared" si="128"/>
        <v>0</v>
      </c>
      <c r="K689" s="26" t="b">
        <f t="shared" si="129"/>
        <v>0</v>
      </c>
      <c r="L689" s="23">
        <v>5.6</v>
      </c>
      <c r="M689" s="37">
        <v>98856</v>
      </c>
      <c r="N689" s="37">
        <v>2759940</v>
      </c>
      <c r="O689" s="37">
        <v>10600</v>
      </c>
      <c r="P689" s="37">
        <v>13967.4</v>
      </c>
      <c r="Q689" s="37">
        <v>6668.4</v>
      </c>
      <c r="R689" s="37">
        <v>2774.5</v>
      </c>
      <c r="S689" s="37">
        <v>3506.8</v>
      </c>
      <c r="T689" s="37">
        <f t="shared" si="130"/>
        <v>2080</v>
      </c>
      <c r="U689" s="37">
        <f t="shared" si="131"/>
        <v>36337</v>
      </c>
      <c r="V689" s="37">
        <f t="shared" si="132"/>
        <v>332</v>
      </c>
      <c r="W689" s="37">
        <f t="shared" si="133"/>
        <v>212.39999999999964</v>
      </c>
      <c r="X689" s="37">
        <f t="shared" si="134"/>
        <v>218.89999999999964</v>
      </c>
      <c r="Y689" s="37">
        <f t="shared" si="135"/>
        <v>90.19999999999982</v>
      </c>
      <c r="Z689" s="37">
        <f t="shared" si="135"/>
        <v>114.90000000000009</v>
      </c>
    </row>
    <row r="690" spans="1:26" ht="16.5" customHeight="1">
      <c r="A690" s="58" t="s">
        <v>20</v>
      </c>
      <c r="B690" s="58">
        <v>1996</v>
      </c>
      <c r="C690" s="21" t="str">
        <f t="shared" si="125"/>
        <v>January-1996</v>
      </c>
      <c r="D690" s="23">
        <v>154.7</v>
      </c>
      <c r="E690" s="23">
        <v>228.2426165803109</v>
      </c>
      <c r="F690" s="24">
        <v>4.25</v>
      </c>
      <c r="G690" s="1">
        <f t="shared" si="124"/>
        <v>6.4847934657246675</v>
      </c>
      <c r="H690" s="25">
        <f t="shared" si="126"/>
        <v>0</v>
      </c>
      <c r="I690" s="25">
        <f t="shared" si="127"/>
        <v>-0.0037311472374584875</v>
      </c>
      <c r="J690" s="26" t="b">
        <f t="shared" si="128"/>
        <v>0</v>
      </c>
      <c r="K690" s="26" t="b">
        <f t="shared" si="129"/>
        <v>0</v>
      </c>
      <c r="L690" s="23">
        <v>5.6</v>
      </c>
      <c r="M690" s="37">
        <v>98853</v>
      </c>
      <c r="N690" s="37">
        <v>2725497</v>
      </c>
      <c r="O690" s="37">
        <v>10613</v>
      </c>
      <c r="P690" s="37">
        <v>13967.3</v>
      </c>
      <c r="Q690" s="37">
        <v>6674.1</v>
      </c>
      <c r="R690" s="37">
        <v>2775.1</v>
      </c>
      <c r="S690" s="37">
        <v>3509.4</v>
      </c>
      <c r="T690" s="37">
        <f t="shared" si="130"/>
        <v>1762</v>
      </c>
      <c r="U690" s="37">
        <f t="shared" si="131"/>
        <v>-6558</v>
      </c>
      <c r="V690" s="37">
        <f t="shared" si="132"/>
        <v>265</v>
      </c>
      <c r="W690" s="37">
        <f t="shared" si="133"/>
        <v>159.59999999999854</v>
      </c>
      <c r="X690" s="37">
        <f t="shared" si="134"/>
        <v>163.90000000000055</v>
      </c>
      <c r="Y690" s="37">
        <f t="shared" si="135"/>
        <v>66.90000000000009</v>
      </c>
      <c r="Z690" s="37">
        <f t="shared" si="135"/>
        <v>85.30000000000018</v>
      </c>
    </row>
    <row r="691" spans="1:26" ht="16.5" customHeight="1">
      <c r="A691" s="58" t="s">
        <v>19</v>
      </c>
      <c r="B691" s="58">
        <v>1996</v>
      </c>
      <c r="C691" s="21" t="str">
        <f t="shared" si="125"/>
        <v>February-1996</v>
      </c>
      <c r="D691" s="23">
        <v>155</v>
      </c>
      <c r="E691" s="23">
        <v>228.8476436410587</v>
      </c>
      <c r="F691" s="24">
        <v>4.25</v>
      </c>
      <c r="G691" s="1">
        <f t="shared" si="124"/>
        <v>6.467648978380599</v>
      </c>
      <c r="H691" s="25">
        <f t="shared" si="126"/>
        <v>0</v>
      </c>
      <c r="I691" s="25">
        <f t="shared" si="127"/>
        <v>-0.0026437985164347033</v>
      </c>
      <c r="J691" s="26" t="b">
        <f t="shared" si="128"/>
        <v>0</v>
      </c>
      <c r="K691" s="26" t="b">
        <f t="shared" si="129"/>
        <v>0</v>
      </c>
      <c r="L691" s="23">
        <v>5.5</v>
      </c>
      <c r="M691" s="37">
        <v>99250</v>
      </c>
      <c r="N691" s="37">
        <v>2778952</v>
      </c>
      <c r="O691" s="37">
        <v>10645</v>
      </c>
      <c r="P691" s="37">
        <v>14002</v>
      </c>
      <c r="Q691" s="37">
        <v>6679.3</v>
      </c>
      <c r="R691" s="37">
        <v>2779.3</v>
      </c>
      <c r="S691" s="37">
        <v>3511.8</v>
      </c>
      <c r="T691" s="37">
        <f t="shared" si="130"/>
        <v>1965</v>
      </c>
      <c r="U691" s="37">
        <f t="shared" si="131"/>
        <v>49759</v>
      </c>
      <c r="V691" s="37">
        <f t="shared" si="132"/>
        <v>270</v>
      </c>
      <c r="W691" s="37">
        <f t="shared" si="133"/>
        <v>155.89999999999964</v>
      </c>
      <c r="X691" s="37">
        <f t="shared" si="134"/>
        <v>161.10000000000036</v>
      </c>
      <c r="Y691" s="37">
        <f t="shared" si="135"/>
        <v>65.60000000000036</v>
      </c>
      <c r="Z691" s="37">
        <f t="shared" si="135"/>
        <v>82.90000000000009</v>
      </c>
    </row>
    <row r="692" spans="1:26" ht="16.5" customHeight="1">
      <c r="A692" s="58" t="s">
        <v>18</v>
      </c>
      <c r="B692" s="58">
        <v>1996</v>
      </c>
      <c r="C692" s="21" t="str">
        <f t="shared" si="125"/>
        <v>March-1996</v>
      </c>
      <c r="D692" s="23">
        <v>155.5</v>
      </c>
      <c r="E692" s="23">
        <v>229.504816955684</v>
      </c>
      <c r="F692" s="24">
        <v>4.25</v>
      </c>
      <c r="G692" s="1">
        <f t="shared" si="124"/>
        <v>6.449129252418699</v>
      </c>
      <c r="H692" s="25">
        <f t="shared" si="126"/>
        <v>0</v>
      </c>
      <c r="I692" s="25">
        <f t="shared" si="127"/>
        <v>-0.002863440181092969</v>
      </c>
      <c r="J692" s="26" t="b">
        <f t="shared" si="128"/>
        <v>0</v>
      </c>
      <c r="K692" s="26" t="b">
        <f t="shared" si="129"/>
        <v>0</v>
      </c>
      <c r="L692" s="23">
        <v>5.5</v>
      </c>
      <c r="M692" s="37">
        <v>99470</v>
      </c>
      <c r="N692" s="37">
        <v>2785126</v>
      </c>
      <c r="O692" s="37">
        <v>10693</v>
      </c>
      <c r="P692" s="37">
        <v>14030.8</v>
      </c>
      <c r="Q692" s="37">
        <v>6701.8</v>
      </c>
      <c r="R692" s="37">
        <v>2787.7</v>
      </c>
      <c r="S692" s="37">
        <v>3525.6</v>
      </c>
      <c r="T692" s="37">
        <f t="shared" si="130"/>
        <v>1984</v>
      </c>
      <c r="U692" s="37">
        <f t="shared" si="131"/>
        <v>57624</v>
      </c>
      <c r="V692" s="37">
        <f t="shared" si="132"/>
        <v>276</v>
      </c>
      <c r="W692" s="37">
        <f t="shared" si="133"/>
        <v>211.59999999999854</v>
      </c>
      <c r="X692" s="37">
        <f t="shared" si="134"/>
        <v>166.80000000000018</v>
      </c>
      <c r="Y692" s="37">
        <f t="shared" si="135"/>
        <v>68.5</v>
      </c>
      <c r="Z692" s="37">
        <f t="shared" si="135"/>
        <v>87.40000000000009</v>
      </c>
    </row>
    <row r="693" spans="1:26" ht="16.5" customHeight="1">
      <c r="A693" s="58" t="s">
        <v>17</v>
      </c>
      <c r="B693" s="58">
        <v>1996</v>
      </c>
      <c r="C693" s="21" t="str">
        <f t="shared" si="125"/>
        <v>April-1996</v>
      </c>
      <c r="D693" s="23">
        <v>156.1</v>
      </c>
      <c r="E693" s="23">
        <v>230.3049264235444</v>
      </c>
      <c r="F693" s="24">
        <v>4.25</v>
      </c>
      <c r="G693" s="1">
        <f t="shared" si="124"/>
        <v>6.426724133021358</v>
      </c>
      <c r="H693" s="25">
        <f t="shared" si="126"/>
        <v>0</v>
      </c>
      <c r="I693" s="25">
        <f t="shared" si="127"/>
        <v>-0.003474130928441066</v>
      </c>
      <c r="J693" s="26" t="b">
        <f t="shared" si="128"/>
        <v>0</v>
      </c>
      <c r="K693" s="26" t="b">
        <f t="shared" si="129"/>
        <v>0</v>
      </c>
      <c r="L693" s="23">
        <v>5.6</v>
      </c>
      <c r="M693" s="37">
        <v>99650</v>
      </c>
      <c r="N693" s="37">
        <v>2782580</v>
      </c>
      <c r="O693" s="37">
        <v>10720</v>
      </c>
      <c r="P693" s="37">
        <v>14030.3</v>
      </c>
      <c r="Q693" s="37">
        <v>6711.4</v>
      </c>
      <c r="R693" s="37">
        <v>2791.1</v>
      </c>
      <c r="S693" s="37">
        <v>3529.9</v>
      </c>
      <c r="T693" s="37">
        <f t="shared" si="130"/>
        <v>2009</v>
      </c>
      <c r="U693" s="37">
        <f t="shared" si="131"/>
        <v>50619</v>
      </c>
      <c r="V693" s="37">
        <f t="shared" si="132"/>
        <v>282</v>
      </c>
      <c r="W693" s="37">
        <f t="shared" si="133"/>
        <v>158.59999999999854</v>
      </c>
      <c r="X693" s="37">
        <f t="shared" si="134"/>
        <v>160.29999999999927</v>
      </c>
      <c r="Y693" s="37">
        <f t="shared" si="135"/>
        <v>65.79999999999973</v>
      </c>
      <c r="Z693" s="37">
        <f t="shared" si="135"/>
        <v>83.09999999999991</v>
      </c>
    </row>
    <row r="694" spans="1:26" ht="16.5" customHeight="1">
      <c r="A694" s="58" t="s">
        <v>16</v>
      </c>
      <c r="B694" s="58">
        <v>1996</v>
      </c>
      <c r="C694" s="21" t="str">
        <f t="shared" si="125"/>
        <v>May-1996</v>
      </c>
      <c r="D694" s="23">
        <v>156.4</v>
      </c>
      <c r="E694" s="23">
        <v>230.8048531289911</v>
      </c>
      <c r="F694" s="24">
        <v>4.25</v>
      </c>
      <c r="G694" s="1">
        <f t="shared" si="124"/>
        <v>6.41280375405584</v>
      </c>
      <c r="H694" s="25">
        <f t="shared" si="126"/>
        <v>0</v>
      </c>
      <c r="I694" s="25">
        <f t="shared" si="127"/>
        <v>-0.0021660147031973276</v>
      </c>
      <c r="J694" s="26" t="b">
        <f t="shared" si="128"/>
        <v>0</v>
      </c>
      <c r="K694" s="26" t="b">
        <f t="shared" si="129"/>
        <v>0</v>
      </c>
      <c r="L694" s="23">
        <v>5.6</v>
      </c>
      <c r="M694" s="37">
        <v>99958</v>
      </c>
      <c r="N694" s="37">
        <v>2799840</v>
      </c>
      <c r="O694" s="37">
        <v>10755</v>
      </c>
      <c r="P694" s="37">
        <v>14104.1</v>
      </c>
      <c r="Q694" s="37">
        <v>6727.6</v>
      </c>
      <c r="R694" s="37">
        <v>2797.1</v>
      </c>
      <c r="S694" s="37">
        <v>3538.9</v>
      </c>
      <c r="T694" s="37">
        <f t="shared" si="130"/>
        <v>2316</v>
      </c>
      <c r="U694" s="37">
        <f t="shared" si="131"/>
        <v>75058</v>
      </c>
      <c r="V694" s="37">
        <f t="shared" si="132"/>
        <v>296</v>
      </c>
      <c r="W694" s="37">
        <f t="shared" si="133"/>
        <v>235.10000000000036</v>
      </c>
      <c r="X694" s="37">
        <f t="shared" si="134"/>
        <v>170.60000000000036</v>
      </c>
      <c r="Y694" s="37">
        <f t="shared" si="135"/>
        <v>68.29999999999973</v>
      </c>
      <c r="Z694" s="37">
        <f t="shared" si="135"/>
        <v>90.80000000000018</v>
      </c>
    </row>
    <row r="695" spans="1:26" ht="16.5" customHeight="1">
      <c r="A695" s="58" t="s">
        <v>27</v>
      </c>
      <c r="B695" s="58">
        <v>1996</v>
      </c>
      <c r="C695" s="21" t="str">
        <f t="shared" si="125"/>
        <v>June-1996</v>
      </c>
      <c r="D695" s="23">
        <v>156.7</v>
      </c>
      <c r="E695" s="23">
        <v>231.3</v>
      </c>
      <c r="F695" s="24">
        <v>4.25</v>
      </c>
      <c r="G695" s="1">
        <f t="shared" si="124"/>
        <v>6.399075782965416</v>
      </c>
      <c r="H695" s="25">
        <f t="shared" si="126"/>
        <v>0</v>
      </c>
      <c r="I695" s="25">
        <f t="shared" si="127"/>
        <v>-0.0021407128015951127</v>
      </c>
      <c r="J695" s="26" t="b">
        <f t="shared" si="128"/>
        <v>0</v>
      </c>
      <c r="K695" s="26" t="b">
        <f t="shared" si="129"/>
        <v>0</v>
      </c>
      <c r="L695" s="23">
        <v>5.3</v>
      </c>
      <c r="M695" s="37">
        <v>100246</v>
      </c>
      <c r="N695" s="37">
        <v>2815193</v>
      </c>
      <c r="O695" s="37">
        <v>10787</v>
      </c>
      <c r="P695" s="37">
        <v>14134.2</v>
      </c>
      <c r="Q695" s="37">
        <v>6732.7</v>
      </c>
      <c r="R695" s="37">
        <v>2800.2</v>
      </c>
      <c r="S695" s="37">
        <v>3540</v>
      </c>
      <c r="T695" s="37">
        <f t="shared" si="130"/>
        <v>2397</v>
      </c>
      <c r="U695" s="37">
        <f t="shared" si="131"/>
        <v>76578</v>
      </c>
      <c r="V695" s="37">
        <f t="shared" si="132"/>
        <v>280</v>
      </c>
      <c r="W695" s="37">
        <f t="shared" si="133"/>
        <v>237.70000000000073</v>
      </c>
      <c r="X695" s="37">
        <f t="shared" si="134"/>
        <v>140.09999999999945</v>
      </c>
      <c r="Y695" s="37">
        <f t="shared" si="135"/>
        <v>59</v>
      </c>
      <c r="Z695" s="37">
        <f t="shared" si="135"/>
        <v>71.30000000000018</v>
      </c>
    </row>
    <row r="696" spans="1:26" ht="16.5" customHeight="1">
      <c r="A696" s="58" t="s">
        <v>26</v>
      </c>
      <c r="B696" s="58">
        <v>1996</v>
      </c>
      <c r="C696" s="21" t="str">
        <f t="shared" si="125"/>
        <v>July-1996</v>
      </c>
      <c r="D696" s="23">
        <v>157</v>
      </c>
      <c r="E696" s="23">
        <v>231.7</v>
      </c>
      <c r="F696" s="24">
        <v>4.25</v>
      </c>
      <c r="G696" s="1">
        <f t="shared" si="124"/>
        <v>6.388028608545105</v>
      </c>
      <c r="H696" s="25">
        <f t="shared" si="126"/>
        <v>0</v>
      </c>
      <c r="I696" s="25">
        <f t="shared" si="127"/>
        <v>-0.0017263703064306357</v>
      </c>
      <c r="J696" s="26" t="b">
        <f t="shared" si="128"/>
        <v>0</v>
      </c>
      <c r="K696" s="26" t="b">
        <f t="shared" si="129"/>
        <v>0</v>
      </c>
      <c r="L696" s="23">
        <v>5.5</v>
      </c>
      <c r="M696" s="37">
        <v>100476</v>
      </c>
      <c r="N696" s="37">
        <v>2813766</v>
      </c>
      <c r="O696" s="37">
        <v>10801</v>
      </c>
      <c r="P696" s="37">
        <v>14164.6</v>
      </c>
      <c r="Q696" s="37">
        <v>6750.4</v>
      </c>
      <c r="R696" s="37">
        <v>2806.7</v>
      </c>
      <c r="S696" s="37">
        <v>3550.7</v>
      </c>
      <c r="T696" s="37">
        <f t="shared" si="130"/>
        <v>2523</v>
      </c>
      <c r="U696" s="37">
        <f t="shared" si="131"/>
        <v>72990</v>
      </c>
      <c r="V696" s="37">
        <f t="shared" si="132"/>
        <v>266</v>
      </c>
      <c r="W696" s="37">
        <f t="shared" si="133"/>
        <v>256.2000000000007</v>
      </c>
      <c r="X696" s="37">
        <f t="shared" si="134"/>
        <v>138.29999999999927</v>
      </c>
      <c r="Y696" s="37">
        <f t="shared" si="135"/>
        <v>56.09999999999991</v>
      </c>
      <c r="Z696" s="37">
        <f t="shared" si="135"/>
        <v>71.5</v>
      </c>
    </row>
    <row r="697" spans="1:26" ht="16.5" customHeight="1">
      <c r="A697" s="58" t="s">
        <v>25</v>
      </c>
      <c r="B697" s="58">
        <v>1996</v>
      </c>
      <c r="C697" s="21" t="str">
        <f t="shared" si="125"/>
        <v>August-1996</v>
      </c>
      <c r="D697" s="23">
        <v>157.2</v>
      </c>
      <c r="E697" s="23">
        <v>231.7525746980292</v>
      </c>
      <c r="F697" s="24">
        <v>4.25</v>
      </c>
      <c r="G697" s="1">
        <f t="shared" si="124"/>
        <v>6.386579439423537</v>
      </c>
      <c r="H697" s="25">
        <f t="shared" si="126"/>
        <v>0</v>
      </c>
      <c r="I697" s="25">
        <f t="shared" si="127"/>
        <v>-0.00022685701808378145</v>
      </c>
      <c r="J697" s="26" t="b">
        <f t="shared" si="128"/>
        <v>0</v>
      </c>
      <c r="K697" s="26" t="b">
        <f t="shared" si="129"/>
        <v>0</v>
      </c>
      <c r="L697" s="23">
        <v>5.1</v>
      </c>
      <c r="M697" s="37">
        <v>100698</v>
      </c>
      <c r="N697" s="37">
        <v>2828815</v>
      </c>
      <c r="O697" s="37">
        <v>10819</v>
      </c>
      <c r="P697" s="37">
        <v>14181.3</v>
      </c>
      <c r="Q697" s="37">
        <v>6762.4</v>
      </c>
      <c r="R697" s="37">
        <v>2812.2</v>
      </c>
      <c r="S697" s="37">
        <v>3556.2</v>
      </c>
      <c r="T697" s="37">
        <f t="shared" si="130"/>
        <v>2484</v>
      </c>
      <c r="U697" s="37">
        <f t="shared" si="131"/>
        <v>79293</v>
      </c>
      <c r="V697" s="37">
        <f t="shared" si="132"/>
        <v>255</v>
      </c>
      <c r="W697" s="37">
        <f t="shared" si="133"/>
        <v>256.39999999999964</v>
      </c>
      <c r="X697" s="37">
        <f t="shared" si="134"/>
        <v>134.09999999999945</v>
      </c>
      <c r="Y697" s="37">
        <f t="shared" si="135"/>
        <v>54.69999999999982</v>
      </c>
      <c r="Z697" s="37">
        <f t="shared" si="135"/>
        <v>69.09999999999991</v>
      </c>
    </row>
    <row r="698" spans="1:26" ht="16.5" customHeight="1">
      <c r="A698" s="58" t="s">
        <v>24</v>
      </c>
      <c r="B698" s="58">
        <v>1996</v>
      </c>
      <c r="C698" s="21" t="str">
        <f t="shared" si="125"/>
        <v>September-1996</v>
      </c>
      <c r="D698" s="23">
        <v>157.7</v>
      </c>
      <c r="E698" s="23">
        <v>232.5525348542458</v>
      </c>
      <c r="F698" s="24">
        <v>4.25</v>
      </c>
      <c r="G698" s="1">
        <f t="shared" si="124"/>
        <v>6.364610170891363</v>
      </c>
      <c r="H698" s="25">
        <f t="shared" si="126"/>
        <v>0</v>
      </c>
      <c r="I698" s="25">
        <f t="shared" si="127"/>
        <v>-0.003439911574036003</v>
      </c>
      <c r="J698" s="26" t="b">
        <f t="shared" si="128"/>
        <v>0</v>
      </c>
      <c r="K698" s="26" t="b">
        <f t="shared" si="129"/>
        <v>0</v>
      </c>
      <c r="L698" s="23">
        <v>5.2</v>
      </c>
      <c r="M698" s="37">
        <v>100860</v>
      </c>
      <c r="N698" s="37">
        <v>2832943</v>
      </c>
      <c r="O698" s="37">
        <v>10813</v>
      </c>
      <c r="P698" s="37">
        <v>14211.5</v>
      </c>
      <c r="Q698" s="37">
        <v>6767.8</v>
      </c>
      <c r="R698" s="37">
        <v>2813</v>
      </c>
      <c r="S698" s="37">
        <v>3558.5</v>
      </c>
      <c r="T698" s="37">
        <f t="shared" si="130"/>
        <v>2403</v>
      </c>
      <c r="U698" s="37">
        <f t="shared" si="131"/>
        <v>76561</v>
      </c>
      <c r="V698" s="37">
        <f t="shared" si="132"/>
        <v>231</v>
      </c>
      <c r="W698" s="37">
        <f t="shared" si="133"/>
        <v>273.5</v>
      </c>
      <c r="X698" s="37">
        <f t="shared" si="134"/>
        <v>117.19999999999982</v>
      </c>
      <c r="Y698" s="37">
        <f t="shared" si="135"/>
        <v>46.30000000000018</v>
      </c>
      <c r="Z698" s="37">
        <f t="shared" si="135"/>
        <v>61.30000000000018</v>
      </c>
    </row>
    <row r="699" spans="1:26" ht="16.5" customHeight="1">
      <c r="A699" s="58" t="s">
        <v>23</v>
      </c>
      <c r="B699" s="58">
        <v>1996</v>
      </c>
      <c r="C699" s="21" t="str">
        <f t="shared" si="125"/>
        <v>October-1996</v>
      </c>
      <c r="D699" s="23">
        <v>158.2</v>
      </c>
      <c r="E699" s="23">
        <v>233.1526216045483</v>
      </c>
      <c r="F699" s="24">
        <v>4.75</v>
      </c>
      <c r="G699" s="1">
        <f t="shared" si="124"/>
        <v>7.095079445200608</v>
      </c>
      <c r="H699" s="25">
        <f t="shared" si="126"/>
        <v>0.11764705882352944</v>
      </c>
      <c r="I699" s="25">
        <f t="shared" si="127"/>
        <v>0.11477046585666106</v>
      </c>
      <c r="J699" s="26" t="b">
        <f t="shared" si="128"/>
        <v>1</v>
      </c>
      <c r="K699" s="26" t="b">
        <f t="shared" si="129"/>
        <v>0</v>
      </c>
      <c r="L699" s="23">
        <v>5.2</v>
      </c>
      <c r="M699" s="37">
        <v>101123</v>
      </c>
      <c r="N699" s="37">
        <v>2841646</v>
      </c>
      <c r="O699" s="37">
        <v>10858</v>
      </c>
      <c r="P699" s="37">
        <v>14256.6</v>
      </c>
      <c r="Q699" s="37">
        <v>6787.4</v>
      </c>
      <c r="R699" s="37">
        <v>2823.3</v>
      </c>
      <c r="S699" s="37">
        <v>3567.8</v>
      </c>
      <c r="T699" s="37">
        <f t="shared" si="130"/>
        <v>2547</v>
      </c>
      <c r="U699" s="37">
        <f t="shared" si="131"/>
        <v>81285</v>
      </c>
      <c r="V699" s="37">
        <f t="shared" si="132"/>
        <v>279</v>
      </c>
      <c r="W699" s="37">
        <f t="shared" si="133"/>
        <v>320</v>
      </c>
      <c r="X699" s="37">
        <f t="shared" si="134"/>
        <v>155.39999999999964</v>
      </c>
      <c r="Y699" s="37">
        <f t="shared" si="135"/>
        <v>63.40000000000009</v>
      </c>
      <c r="Z699" s="37">
        <f t="shared" si="135"/>
        <v>80</v>
      </c>
    </row>
    <row r="700" spans="1:26" ht="16.5" customHeight="1">
      <c r="A700" s="58" t="s">
        <v>22</v>
      </c>
      <c r="B700" s="58">
        <v>1996</v>
      </c>
      <c r="C700" s="21" t="str">
        <f t="shared" si="125"/>
        <v>November-1996</v>
      </c>
      <c r="D700" s="23">
        <v>158.7</v>
      </c>
      <c r="E700" s="23">
        <v>233.8473518284993</v>
      </c>
      <c r="F700" s="24">
        <v>4.75</v>
      </c>
      <c r="G700" s="1">
        <f t="shared" si="124"/>
        <v>7.074000882226204</v>
      </c>
      <c r="H700" s="25">
        <f t="shared" si="126"/>
        <v>0</v>
      </c>
      <c r="I700" s="25">
        <f t="shared" si="127"/>
        <v>-0.0029708706064823787</v>
      </c>
      <c r="J700" s="26" t="b">
        <f t="shared" si="128"/>
        <v>0</v>
      </c>
      <c r="K700" s="26" t="b">
        <f t="shared" si="129"/>
        <v>0</v>
      </c>
      <c r="L700" s="23">
        <v>5.4</v>
      </c>
      <c r="M700" s="37">
        <v>101411</v>
      </c>
      <c r="N700" s="37">
        <v>2847976</v>
      </c>
      <c r="O700" s="37">
        <v>10881</v>
      </c>
      <c r="P700" s="37">
        <v>14283.7</v>
      </c>
      <c r="Q700" s="37">
        <v>6800.9</v>
      </c>
      <c r="R700" s="37">
        <v>2828.1</v>
      </c>
      <c r="S700" s="37">
        <v>3576.2</v>
      </c>
      <c r="T700" s="37">
        <f t="shared" si="130"/>
        <v>2685</v>
      </c>
      <c r="U700" s="37">
        <f t="shared" si="131"/>
        <v>85111</v>
      </c>
      <c r="V700" s="37">
        <f t="shared" si="132"/>
        <v>292</v>
      </c>
      <c r="W700" s="37">
        <f t="shared" si="133"/>
        <v>329.90000000000146</v>
      </c>
      <c r="X700" s="37">
        <f t="shared" si="134"/>
        <v>144.09999999999945</v>
      </c>
      <c r="Y700" s="37">
        <f t="shared" si="135"/>
        <v>58.90000000000009</v>
      </c>
      <c r="Z700" s="37">
        <f t="shared" si="135"/>
        <v>76</v>
      </c>
    </row>
    <row r="701" spans="1:26" ht="16.5" customHeight="1">
      <c r="A701" s="58" t="s">
        <v>21</v>
      </c>
      <c r="B701" s="58">
        <v>1996</v>
      </c>
      <c r="C701" s="21" t="str">
        <f t="shared" si="125"/>
        <v>December-1996</v>
      </c>
      <c r="D701" s="23">
        <v>159.1</v>
      </c>
      <c r="E701" s="23">
        <v>234.4367591424968</v>
      </c>
      <c r="F701" s="24">
        <v>4.75</v>
      </c>
      <c r="G701" s="1">
        <f t="shared" si="124"/>
        <v>7.056215839153353</v>
      </c>
      <c r="H701" s="25">
        <f t="shared" si="126"/>
        <v>0</v>
      </c>
      <c r="I701" s="25">
        <f t="shared" si="127"/>
        <v>-0.0025141420490258914</v>
      </c>
      <c r="J701" s="26" t="b">
        <f t="shared" si="128"/>
        <v>0</v>
      </c>
      <c r="K701" s="26" t="b">
        <f t="shared" si="129"/>
        <v>0</v>
      </c>
      <c r="L701" s="23">
        <v>5.4</v>
      </c>
      <c r="M701" s="37">
        <v>101576</v>
      </c>
      <c r="N701" s="37">
        <v>2853721</v>
      </c>
      <c r="O701" s="37">
        <v>10901</v>
      </c>
      <c r="P701" s="37">
        <v>14322.4</v>
      </c>
      <c r="Q701" s="37">
        <v>6810</v>
      </c>
      <c r="R701" s="37">
        <v>2832.4</v>
      </c>
      <c r="S701" s="37">
        <v>3579.9</v>
      </c>
      <c r="T701" s="37">
        <f t="shared" si="130"/>
        <v>2720</v>
      </c>
      <c r="U701" s="37">
        <f t="shared" si="131"/>
        <v>93781</v>
      </c>
      <c r="V701" s="37">
        <f t="shared" si="132"/>
        <v>301</v>
      </c>
      <c r="W701" s="37">
        <f t="shared" si="133"/>
        <v>355</v>
      </c>
      <c r="X701" s="37">
        <f t="shared" si="134"/>
        <v>141.60000000000036</v>
      </c>
      <c r="Y701" s="37">
        <f t="shared" si="135"/>
        <v>57.90000000000009</v>
      </c>
      <c r="Z701" s="37">
        <f t="shared" si="135"/>
        <v>73.09999999999991</v>
      </c>
    </row>
    <row r="702" spans="1:26" ht="16.5" customHeight="1">
      <c r="A702" s="58" t="s">
        <v>20</v>
      </c>
      <c r="B702" s="58">
        <v>1997</v>
      </c>
      <c r="C702" s="21" t="str">
        <f t="shared" si="125"/>
        <v>January-1997</v>
      </c>
      <c r="D702" s="23">
        <v>159.4</v>
      </c>
      <c r="E702" s="23">
        <v>234.8419861722188</v>
      </c>
      <c r="F702" s="24">
        <v>4.75</v>
      </c>
      <c r="G702" s="1">
        <f t="shared" si="124"/>
        <v>7.044040122910345</v>
      </c>
      <c r="H702" s="25">
        <f t="shared" si="126"/>
        <v>0</v>
      </c>
      <c r="I702" s="25">
        <f t="shared" si="127"/>
        <v>-0.001725530584743118</v>
      </c>
      <c r="J702" s="26" t="b">
        <f t="shared" si="128"/>
        <v>0</v>
      </c>
      <c r="K702" s="26" t="b">
        <f t="shared" si="129"/>
        <v>0</v>
      </c>
      <c r="L702" s="23">
        <v>5.3</v>
      </c>
      <c r="M702" s="37">
        <v>101788</v>
      </c>
      <c r="N702" s="37">
        <v>2850467</v>
      </c>
      <c r="O702" s="37">
        <v>10921</v>
      </c>
      <c r="P702" s="37">
        <v>14292.4</v>
      </c>
      <c r="Q702" s="37">
        <v>6818.3</v>
      </c>
      <c r="R702" s="37">
        <v>2837.2</v>
      </c>
      <c r="S702" s="37">
        <v>3584.1</v>
      </c>
      <c r="T702" s="37">
        <f t="shared" si="130"/>
        <v>2935</v>
      </c>
      <c r="U702" s="37">
        <f t="shared" si="131"/>
        <v>124970</v>
      </c>
      <c r="V702" s="37">
        <f t="shared" si="132"/>
        <v>308</v>
      </c>
      <c r="W702" s="37">
        <f t="shared" si="133"/>
        <v>325.10000000000036</v>
      </c>
      <c r="X702" s="37">
        <f t="shared" si="134"/>
        <v>144.19999999999982</v>
      </c>
      <c r="Y702" s="37">
        <f t="shared" si="135"/>
        <v>62.09999999999991</v>
      </c>
      <c r="Z702" s="37">
        <f t="shared" si="135"/>
        <v>74.69999999999982</v>
      </c>
    </row>
    <row r="703" spans="1:26" ht="16.5" customHeight="1">
      <c r="A703" s="58" t="s">
        <v>19</v>
      </c>
      <c r="B703" s="58">
        <v>1997</v>
      </c>
      <c r="C703" s="21" t="str">
        <f t="shared" si="125"/>
        <v>February-1997</v>
      </c>
      <c r="D703" s="23">
        <v>159.7</v>
      </c>
      <c r="E703" s="23">
        <v>235.247305764411</v>
      </c>
      <c r="F703" s="24">
        <v>4.75</v>
      </c>
      <c r="G703" s="1">
        <f t="shared" si="124"/>
        <v>7.031903586592846</v>
      </c>
      <c r="H703" s="25">
        <f t="shared" si="126"/>
        <v>0</v>
      </c>
      <c r="I703" s="25">
        <f t="shared" si="127"/>
        <v>-0.00172295104879161</v>
      </c>
      <c r="J703" s="26" t="b">
        <f t="shared" si="128"/>
        <v>0</v>
      </c>
      <c r="K703" s="26" t="b">
        <f t="shared" si="129"/>
        <v>0</v>
      </c>
      <c r="L703" s="23">
        <v>5.2</v>
      </c>
      <c r="M703" s="37">
        <v>102086</v>
      </c>
      <c r="N703" s="37">
        <v>2868444</v>
      </c>
      <c r="O703" s="37">
        <v>10952</v>
      </c>
      <c r="P703" s="37">
        <v>14288.1</v>
      </c>
      <c r="Q703" s="37">
        <v>6828.8</v>
      </c>
      <c r="R703" s="37">
        <v>2839.3</v>
      </c>
      <c r="S703" s="37">
        <v>3590.4</v>
      </c>
      <c r="T703" s="37">
        <f t="shared" si="130"/>
        <v>2836</v>
      </c>
      <c r="U703" s="37">
        <f t="shared" si="131"/>
        <v>89492</v>
      </c>
      <c r="V703" s="37">
        <f t="shared" si="132"/>
        <v>307</v>
      </c>
      <c r="W703" s="37">
        <f t="shared" si="133"/>
        <v>286.10000000000036</v>
      </c>
      <c r="X703" s="37">
        <f t="shared" si="134"/>
        <v>149.5</v>
      </c>
      <c r="Y703" s="37">
        <f t="shared" si="135"/>
        <v>60</v>
      </c>
      <c r="Z703" s="37">
        <f t="shared" si="135"/>
        <v>78.59999999999991</v>
      </c>
    </row>
    <row r="704" spans="1:26" ht="16.5" customHeight="1">
      <c r="A704" s="58" t="s">
        <v>18</v>
      </c>
      <c r="B704" s="58">
        <v>1997</v>
      </c>
      <c r="C704" s="21" t="str">
        <f t="shared" si="125"/>
        <v>March-1997</v>
      </c>
      <c r="D704" s="23">
        <v>159.8</v>
      </c>
      <c r="E704" s="23">
        <v>235.3055</v>
      </c>
      <c r="F704" s="24">
        <v>4.75</v>
      </c>
      <c r="G704" s="1">
        <f t="shared" si="124"/>
        <v>7.030164501641763</v>
      </c>
      <c r="H704" s="25">
        <f t="shared" si="126"/>
        <v>0</v>
      </c>
      <c r="I704" s="25">
        <f t="shared" si="127"/>
        <v>-0.00024731353746076934</v>
      </c>
      <c r="J704" s="26" t="b">
        <f t="shared" si="128"/>
        <v>0</v>
      </c>
      <c r="K704" s="26" t="b">
        <f t="shared" si="129"/>
        <v>0</v>
      </c>
      <c r="L704" s="23">
        <v>5.2</v>
      </c>
      <c r="M704" s="37">
        <v>102392</v>
      </c>
      <c r="N704" s="37">
        <v>2884856</v>
      </c>
      <c r="O704" s="37">
        <v>10968</v>
      </c>
      <c r="P704" s="37">
        <v>14325.2</v>
      </c>
      <c r="Q704" s="37">
        <v>6838.4</v>
      </c>
      <c r="R704" s="37">
        <v>2843</v>
      </c>
      <c r="S704" s="37">
        <v>3595.6</v>
      </c>
      <c r="T704" s="37">
        <f t="shared" si="130"/>
        <v>2922</v>
      </c>
      <c r="U704" s="37">
        <f t="shared" si="131"/>
        <v>99730</v>
      </c>
      <c r="V704" s="37">
        <f t="shared" si="132"/>
        <v>275</v>
      </c>
      <c r="W704" s="37">
        <f t="shared" si="133"/>
        <v>294.40000000000146</v>
      </c>
      <c r="X704" s="37">
        <f t="shared" si="134"/>
        <v>136.59999999999945</v>
      </c>
      <c r="Y704" s="37">
        <f t="shared" si="135"/>
        <v>55.30000000000018</v>
      </c>
      <c r="Z704" s="37">
        <f t="shared" si="135"/>
        <v>70</v>
      </c>
    </row>
    <row r="705" spans="1:26" ht="16.5" customHeight="1">
      <c r="A705" s="58" t="s">
        <v>17</v>
      </c>
      <c r="B705" s="58">
        <v>1997</v>
      </c>
      <c r="C705" s="21" t="str">
        <f t="shared" si="125"/>
        <v>April-1997</v>
      </c>
      <c r="D705" s="23">
        <v>159.9</v>
      </c>
      <c r="E705" s="23">
        <v>235.3584269662922</v>
      </c>
      <c r="F705" s="24">
        <v>4.75</v>
      </c>
      <c r="G705" s="1">
        <f t="shared" si="124"/>
        <v>7.028583571294789</v>
      </c>
      <c r="H705" s="25">
        <f t="shared" si="126"/>
        <v>0</v>
      </c>
      <c r="I705" s="25">
        <f t="shared" si="127"/>
        <v>-0.00022487814426030983</v>
      </c>
      <c r="J705" s="26" t="b">
        <f t="shared" si="128"/>
        <v>0</v>
      </c>
      <c r="K705" s="26" t="b">
        <f t="shared" si="129"/>
        <v>0</v>
      </c>
      <c r="L705" s="23">
        <v>5.1</v>
      </c>
      <c r="M705" s="37">
        <v>102689</v>
      </c>
      <c r="N705" s="37">
        <v>2901729</v>
      </c>
      <c r="O705" s="37">
        <v>10984</v>
      </c>
      <c r="P705" s="37">
        <v>14338.7</v>
      </c>
      <c r="Q705" s="37">
        <v>6845.3</v>
      </c>
      <c r="R705" s="37">
        <v>2845.6</v>
      </c>
      <c r="S705" s="37">
        <v>3598.4</v>
      </c>
      <c r="T705" s="37">
        <f t="shared" si="130"/>
        <v>3039</v>
      </c>
      <c r="U705" s="37">
        <f t="shared" si="131"/>
        <v>119149</v>
      </c>
      <c r="V705" s="37">
        <f t="shared" si="132"/>
        <v>264</v>
      </c>
      <c r="W705" s="37">
        <f t="shared" si="133"/>
        <v>308.40000000000146</v>
      </c>
      <c r="X705" s="37">
        <f t="shared" si="134"/>
        <v>133.90000000000055</v>
      </c>
      <c r="Y705" s="37">
        <f t="shared" si="135"/>
        <v>54.5</v>
      </c>
      <c r="Z705" s="37">
        <f t="shared" si="135"/>
        <v>68.5</v>
      </c>
    </row>
    <row r="706" spans="1:26" ht="16.5" customHeight="1">
      <c r="A706" s="58" t="s">
        <v>16</v>
      </c>
      <c r="B706" s="58">
        <v>1997</v>
      </c>
      <c r="C706" s="21" t="str">
        <f t="shared" si="125"/>
        <v>May-1997</v>
      </c>
      <c r="D706" s="23">
        <v>159.9</v>
      </c>
      <c r="E706" s="23">
        <v>235.5054341036852</v>
      </c>
      <c r="F706" s="24">
        <v>4.75</v>
      </c>
      <c r="G706" s="1">
        <f t="shared" si="124"/>
        <v>7.0241961907883645</v>
      </c>
      <c r="H706" s="25">
        <f t="shared" si="126"/>
        <v>0</v>
      </c>
      <c r="I706" s="25">
        <f t="shared" si="127"/>
        <v>-0.0006242197253429893</v>
      </c>
      <c r="J706" s="26" t="b">
        <f t="shared" si="128"/>
        <v>0</v>
      </c>
      <c r="K706" s="26" t="b">
        <f t="shared" si="129"/>
        <v>0</v>
      </c>
      <c r="L706" s="23">
        <v>4.9</v>
      </c>
      <c r="M706" s="37">
        <v>102951</v>
      </c>
      <c r="N706" s="37">
        <v>2909687</v>
      </c>
      <c r="O706" s="37">
        <v>11015</v>
      </c>
      <c r="P706" s="37">
        <v>14348.4</v>
      </c>
      <c r="Q706" s="37">
        <v>6854.1</v>
      </c>
      <c r="R706" s="37">
        <v>2848.7</v>
      </c>
      <c r="S706" s="37">
        <v>3605.2</v>
      </c>
      <c r="T706" s="37">
        <f t="shared" si="130"/>
        <v>2993</v>
      </c>
      <c r="U706" s="37">
        <f t="shared" si="131"/>
        <v>109847</v>
      </c>
      <c r="V706" s="37">
        <f t="shared" si="132"/>
        <v>260</v>
      </c>
      <c r="W706" s="37">
        <f t="shared" si="133"/>
        <v>244.29999999999927</v>
      </c>
      <c r="X706" s="37">
        <f t="shared" si="134"/>
        <v>126.5</v>
      </c>
      <c r="Y706" s="37">
        <f t="shared" si="135"/>
        <v>51.59999999999991</v>
      </c>
      <c r="Z706" s="37">
        <f t="shared" si="135"/>
        <v>66.29999999999973</v>
      </c>
    </row>
    <row r="707" spans="1:26" ht="16.5" customHeight="1">
      <c r="A707" s="58" t="s">
        <v>27</v>
      </c>
      <c r="B707" s="58">
        <v>1997</v>
      </c>
      <c r="C707" s="21" t="str">
        <f t="shared" si="125"/>
        <v>June-1997</v>
      </c>
      <c r="D707" s="23">
        <v>160.2</v>
      </c>
      <c r="E707" s="23">
        <v>235.9527136618839</v>
      </c>
      <c r="F707" s="24">
        <v>4.75</v>
      </c>
      <c r="G707" s="1">
        <f aca="true" t="shared" si="136" ref="G707:G770">F707/(E707/$E$922)</f>
        <v>7.010880898414067</v>
      </c>
      <c r="H707" s="25">
        <f t="shared" si="126"/>
        <v>0</v>
      </c>
      <c r="I707" s="25">
        <f t="shared" si="127"/>
        <v>-0.0018956321851829605</v>
      </c>
      <c r="J707" s="26" t="b">
        <f t="shared" si="128"/>
        <v>0</v>
      </c>
      <c r="K707" s="26" t="b">
        <f t="shared" si="129"/>
        <v>0</v>
      </c>
      <c r="L707" s="23">
        <v>5</v>
      </c>
      <c r="M707" s="37">
        <v>103158</v>
      </c>
      <c r="N707" s="37">
        <v>2889123</v>
      </c>
      <c r="O707" s="37">
        <v>11029</v>
      </c>
      <c r="P707" s="37">
        <v>14364.5</v>
      </c>
      <c r="Q707" s="37">
        <v>6862.6</v>
      </c>
      <c r="R707" s="37">
        <v>2853.3</v>
      </c>
      <c r="S707" s="37">
        <v>3608.1</v>
      </c>
      <c r="T707" s="37">
        <f t="shared" si="130"/>
        <v>2912</v>
      </c>
      <c r="U707" s="37">
        <f t="shared" si="131"/>
        <v>73930</v>
      </c>
      <c r="V707" s="37">
        <f t="shared" si="132"/>
        <v>242</v>
      </c>
      <c r="W707" s="37">
        <f t="shared" si="133"/>
        <v>230.29999999999927</v>
      </c>
      <c r="X707" s="37">
        <f t="shared" si="134"/>
        <v>129.90000000000055</v>
      </c>
      <c r="Y707" s="37">
        <f t="shared" si="135"/>
        <v>53.100000000000364</v>
      </c>
      <c r="Z707" s="37">
        <f t="shared" si="135"/>
        <v>68.09999999999991</v>
      </c>
    </row>
    <row r="708" spans="1:26" ht="16.5" customHeight="1">
      <c r="A708" s="58" t="s">
        <v>26</v>
      </c>
      <c r="B708" s="58">
        <v>1997</v>
      </c>
      <c r="C708" s="21" t="str">
        <f aca="true" t="shared" si="137" ref="C708:C771">CONCATENATE(A708,"-",B708)</f>
        <v>July-1997</v>
      </c>
      <c r="D708" s="23">
        <v>160.4</v>
      </c>
      <c r="E708" s="23">
        <v>236.1527725856698</v>
      </c>
      <c r="F708" s="24">
        <v>4.75</v>
      </c>
      <c r="G708" s="1">
        <f t="shared" si="136"/>
        <v>7.0049415682424545</v>
      </c>
      <c r="H708" s="25">
        <f aca="true" t="shared" si="138" ref="H708:H771">F708/F707-1</f>
        <v>0</v>
      </c>
      <c r="I708" s="25">
        <f aca="true" t="shared" si="139" ref="I708:I771">G708/G707-1</f>
        <v>-0.0008471589030925042</v>
      </c>
      <c r="J708" s="26" t="b">
        <f aca="true" t="shared" si="140" ref="J708:J771">IF(H708&gt;0,TRUE,FALSE)</f>
        <v>0</v>
      </c>
      <c r="K708" s="26" t="b">
        <f t="shared" si="129"/>
        <v>0</v>
      </c>
      <c r="L708" s="23">
        <v>4.9</v>
      </c>
      <c r="M708" s="37">
        <v>103438</v>
      </c>
      <c r="N708" s="37">
        <v>2914422</v>
      </c>
      <c r="O708" s="37">
        <v>11016</v>
      </c>
      <c r="P708" s="37">
        <v>14381.8</v>
      </c>
      <c r="Q708" s="37">
        <v>6849.5</v>
      </c>
      <c r="R708" s="37">
        <v>2847</v>
      </c>
      <c r="S708" s="37">
        <v>3600.6</v>
      </c>
      <c r="T708" s="37">
        <f t="shared" si="130"/>
        <v>2962</v>
      </c>
      <c r="U708" s="37">
        <f t="shared" si="131"/>
        <v>100656</v>
      </c>
      <c r="V708" s="37">
        <f t="shared" si="132"/>
        <v>215</v>
      </c>
      <c r="W708" s="37">
        <f t="shared" si="133"/>
        <v>217.1999999999989</v>
      </c>
      <c r="X708" s="37">
        <f t="shared" si="134"/>
        <v>99.10000000000036</v>
      </c>
      <c r="Y708" s="37">
        <f t="shared" si="135"/>
        <v>40.30000000000018</v>
      </c>
      <c r="Z708" s="37">
        <f t="shared" si="135"/>
        <v>49.90000000000009</v>
      </c>
    </row>
    <row r="709" spans="1:26" ht="16.5" customHeight="1">
      <c r="A709" s="58" t="s">
        <v>25</v>
      </c>
      <c r="B709" s="58">
        <v>1997</v>
      </c>
      <c r="C709" s="21" t="str">
        <f t="shared" si="137"/>
        <v>August-1997</v>
      </c>
      <c r="D709" s="23">
        <v>160.8</v>
      </c>
      <c r="E709" s="23">
        <v>236.7</v>
      </c>
      <c r="F709" s="24">
        <v>4.75</v>
      </c>
      <c r="G709" s="1">
        <f t="shared" si="136"/>
        <v>6.988746823578647</v>
      </c>
      <c r="H709" s="25">
        <f t="shared" si="138"/>
        <v>0</v>
      </c>
      <c r="I709" s="25">
        <f t="shared" si="139"/>
        <v>-0.002311902891128703</v>
      </c>
      <c r="J709" s="26" t="b">
        <f t="shared" si="140"/>
        <v>0</v>
      </c>
      <c r="K709" s="26" t="b">
        <f t="shared" si="129"/>
        <v>0</v>
      </c>
      <c r="L709" s="23">
        <v>4.8</v>
      </c>
      <c r="M709" s="37">
        <v>103476</v>
      </c>
      <c r="N709" s="37">
        <v>2921140</v>
      </c>
      <c r="O709" s="37">
        <v>11030</v>
      </c>
      <c r="P709" s="37">
        <v>14407.2</v>
      </c>
      <c r="Q709" s="37">
        <v>6871.9</v>
      </c>
      <c r="R709" s="37">
        <v>2857.4</v>
      </c>
      <c r="S709" s="37">
        <v>3611.9</v>
      </c>
      <c r="T709" s="37">
        <f t="shared" si="130"/>
        <v>2778</v>
      </c>
      <c r="U709" s="37">
        <f t="shared" si="131"/>
        <v>92325</v>
      </c>
      <c r="V709" s="37">
        <f t="shared" si="132"/>
        <v>211</v>
      </c>
      <c r="W709" s="37">
        <f t="shared" si="133"/>
        <v>225.90000000000146</v>
      </c>
      <c r="X709" s="37">
        <f t="shared" si="134"/>
        <v>109.5</v>
      </c>
      <c r="Y709" s="37">
        <f t="shared" si="135"/>
        <v>45.20000000000027</v>
      </c>
      <c r="Z709" s="37">
        <f t="shared" si="135"/>
        <v>55.70000000000027</v>
      </c>
    </row>
    <row r="710" spans="1:26" ht="16.5" customHeight="1">
      <c r="A710" s="58" t="s">
        <v>24</v>
      </c>
      <c r="B710" s="58">
        <v>1997</v>
      </c>
      <c r="C710" s="21" t="str">
        <f t="shared" si="137"/>
        <v>September-1997</v>
      </c>
      <c r="D710" s="23">
        <v>161.2</v>
      </c>
      <c r="E710" s="23">
        <v>237.4</v>
      </c>
      <c r="F710" s="24">
        <v>5.15</v>
      </c>
      <c r="G710" s="1">
        <f t="shared" si="136"/>
        <v>7.554930449764101</v>
      </c>
      <c r="H710" s="25">
        <f t="shared" si="138"/>
        <v>0.08421052631578951</v>
      </c>
      <c r="I710" s="25">
        <f t="shared" si="139"/>
        <v>0.08101361237972782</v>
      </c>
      <c r="J710" s="26" t="b">
        <f t="shared" si="140"/>
        <v>1</v>
      </c>
      <c r="K710" s="26" t="b">
        <f t="shared" si="129"/>
        <v>0</v>
      </c>
      <c r="L710" s="23">
        <v>4.9</v>
      </c>
      <c r="M710" s="37">
        <v>103926</v>
      </c>
      <c r="N710" s="37">
        <v>2934737</v>
      </c>
      <c r="O710" s="37">
        <v>11059</v>
      </c>
      <c r="P710" s="37">
        <v>14425.5</v>
      </c>
      <c r="Q710" s="37">
        <v>6893.8</v>
      </c>
      <c r="R710" s="37">
        <v>2864</v>
      </c>
      <c r="S710" s="37">
        <v>3623.3</v>
      </c>
      <c r="T710" s="37">
        <f t="shared" si="130"/>
        <v>3066</v>
      </c>
      <c r="U710" s="37">
        <f t="shared" si="131"/>
        <v>101794</v>
      </c>
      <c r="V710" s="37">
        <f t="shared" si="132"/>
        <v>246</v>
      </c>
      <c r="W710" s="37">
        <f t="shared" si="133"/>
        <v>214</v>
      </c>
      <c r="X710" s="37">
        <f t="shared" si="134"/>
        <v>126</v>
      </c>
      <c r="Y710" s="37">
        <f t="shared" si="135"/>
        <v>51</v>
      </c>
      <c r="Z710" s="37">
        <f t="shared" si="135"/>
        <v>64.80000000000018</v>
      </c>
    </row>
    <row r="711" spans="1:26" ht="16.5" customHeight="1">
      <c r="A711" s="58" t="s">
        <v>23</v>
      </c>
      <c r="B711" s="58">
        <v>1997</v>
      </c>
      <c r="C711" s="21" t="str">
        <f t="shared" si="137"/>
        <v>October-1997</v>
      </c>
      <c r="D711" s="23">
        <v>161.5</v>
      </c>
      <c r="E711" s="23">
        <v>237.7527846534653</v>
      </c>
      <c r="F711" s="24">
        <v>5.15</v>
      </c>
      <c r="G711" s="1">
        <f t="shared" si="136"/>
        <v>7.543720219252778</v>
      </c>
      <c r="H711" s="25">
        <f t="shared" si="138"/>
        <v>0</v>
      </c>
      <c r="I711" s="25">
        <f t="shared" si="139"/>
        <v>-0.0014838297434853764</v>
      </c>
      <c r="J711" s="26" t="b">
        <f t="shared" si="140"/>
        <v>0</v>
      </c>
      <c r="K711" s="26" t="b">
        <f t="shared" si="129"/>
        <v>1</v>
      </c>
      <c r="L711" s="23">
        <v>4.7</v>
      </c>
      <c r="M711" s="37">
        <v>104207</v>
      </c>
      <c r="N711" s="37">
        <v>2942107</v>
      </c>
      <c r="O711" s="37">
        <v>11062</v>
      </c>
      <c r="P711" s="37">
        <v>14465</v>
      </c>
      <c r="Q711" s="37">
        <v>6884.5</v>
      </c>
      <c r="R711" s="37">
        <v>2862.9</v>
      </c>
      <c r="S711" s="37">
        <v>3617.9</v>
      </c>
      <c r="T711" s="37">
        <f t="shared" si="130"/>
        <v>3084</v>
      </c>
      <c r="U711" s="37">
        <f t="shared" si="131"/>
        <v>100461</v>
      </c>
      <c r="V711" s="37">
        <f t="shared" si="132"/>
        <v>204</v>
      </c>
      <c r="W711" s="37">
        <f t="shared" si="133"/>
        <v>208.39999999999964</v>
      </c>
      <c r="X711" s="37">
        <f t="shared" si="134"/>
        <v>97.10000000000036</v>
      </c>
      <c r="Y711" s="37">
        <f t="shared" si="135"/>
        <v>39.59999999999991</v>
      </c>
      <c r="Z711" s="37">
        <f t="shared" si="135"/>
        <v>50.09999999999991</v>
      </c>
    </row>
    <row r="712" spans="1:26" ht="16.5" customHeight="1">
      <c r="A712" s="58" t="s">
        <v>22</v>
      </c>
      <c r="B712" s="58">
        <v>1997</v>
      </c>
      <c r="C712" s="21" t="str">
        <f t="shared" si="137"/>
        <v>November-1997</v>
      </c>
      <c r="D712" s="23">
        <v>161.7</v>
      </c>
      <c r="E712" s="23">
        <v>238.0944891640867</v>
      </c>
      <c r="F712" s="24">
        <v>5.15</v>
      </c>
      <c r="G712" s="1">
        <f t="shared" si="136"/>
        <v>7.532893747649699</v>
      </c>
      <c r="H712" s="25">
        <f t="shared" si="138"/>
        <v>0</v>
      </c>
      <c r="I712" s="25">
        <f t="shared" si="139"/>
        <v>-0.0014351634589321316</v>
      </c>
      <c r="J712" s="26" t="b">
        <f t="shared" si="140"/>
        <v>0</v>
      </c>
      <c r="K712" s="26" t="b">
        <f t="shared" si="129"/>
        <v>0</v>
      </c>
      <c r="L712" s="23">
        <v>4.6</v>
      </c>
      <c r="M712" s="37">
        <v>104490</v>
      </c>
      <c r="N712" s="37">
        <v>2940297</v>
      </c>
      <c r="O712" s="37">
        <v>11074</v>
      </c>
      <c r="P712" s="37">
        <v>14510.1</v>
      </c>
      <c r="Q712" s="37">
        <v>6896.5</v>
      </c>
      <c r="R712" s="37">
        <v>2868.7</v>
      </c>
      <c r="S712" s="37">
        <v>3625.7</v>
      </c>
      <c r="T712" s="37">
        <f t="shared" si="130"/>
        <v>3079</v>
      </c>
      <c r="U712" s="37">
        <f t="shared" si="131"/>
        <v>92321</v>
      </c>
      <c r="V712" s="37">
        <f t="shared" si="132"/>
        <v>193</v>
      </c>
      <c r="W712" s="37">
        <f t="shared" si="133"/>
        <v>226.39999999999964</v>
      </c>
      <c r="X712" s="37">
        <f t="shared" si="134"/>
        <v>95.60000000000036</v>
      </c>
      <c r="Y712" s="37">
        <f t="shared" si="135"/>
        <v>40.59999999999991</v>
      </c>
      <c r="Z712" s="37">
        <f t="shared" si="135"/>
        <v>49.5</v>
      </c>
    </row>
    <row r="713" spans="1:26" ht="16.5" customHeight="1">
      <c r="A713" s="58" t="s">
        <v>21</v>
      </c>
      <c r="B713" s="58">
        <v>1997</v>
      </c>
      <c r="C713" s="21" t="str">
        <f t="shared" si="137"/>
        <v>December-1997</v>
      </c>
      <c r="D713" s="23">
        <v>161.8</v>
      </c>
      <c r="E713" s="23">
        <v>238.1358958462492</v>
      </c>
      <c r="F713" s="24">
        <v>5.15</v>
      </c>
      <c r="G713" s="1">
        <f t="shared" si="136"/>
        <v>7.5315839403396145</v>
      </c>
      <c r="H713" s="25">
        <f t="shared" si="138"/>
        <v>0</v>
      </c>
      <c r="I713" s="25">
        <f t="shared" si="139"/>
        <v>-0.00017387837316740207</v>
      </c>
      <c r="J713" s="26" t="b">
        <f t="shared" si="140"/>
        <v>0</v>
      </c>
      <c r="K713" s="26" t="b">
        <f t="shared" si="129"/>
        <v>0</v>
      </c>
      <c r="L713" s="23">
        <v>4.7</v>
      </c>
      <c r="M713" s="37">
        <v>104788</v>
      </c>
      <c r="N713" s="37">
        <v>2956812</v>
      </c>
      <c r="O713" s="37">
        <v>11087</v>
      </c>
      <c r="P713" s="37">
        <v>14533.1</v>
      </c>
      <c r="Q713" s="37">
        <v>6898.3</v>
      </c>
      <c r="R713" s="37">
        <v>2868.6</v>
      </c>
      <c r="S713" s="37">
        <v>3626.4</v>
      </c>
      <c r="T713" s="37">
        <f t="shared" si="130"/>
        <v>3212</v>
      </c>
      <c r="U713" s="37">
        <f t="shared" si="131"/>
        <v>103091</v>
      </c>
      <c r="V713" s="37">
        <f t="shared" si="132"/>
        <v>186</v>
      </c>
      <c r="W713" s="37">
        <f t="shared" si="133"/>
        <v>210.70000000000073</v>
      </c>
      <c r="X713" s="37">
        <f t="shared" si="134"/>
        <v>88.30000000000018</v>
      </c>
      <c r="Y713" s="37">
        <f t="shared" si="135"/>
        <v>36.19999999999982</v>
      </c>
      <c r="Z713" s="37">
        <f t="shared" si="135"/>
        <v>46.5</v>
      </c>
    </row>
    <row r="714" spans="1:26" ht="16.5" customHeight="1">
      <c r="A714" s="58" t="s">
        <v>20</v>
      </c>
      <c r="B714" s="58">
        <v>1998</v>
      </c>
      <c r="C714" s="21" t="str">
        <f t="shared" si="137"/>
        <v>January-1998</v>
      </c>
      <c r="D714" s="23">
        <v>162</v>
      </c>
      <c r="E714" s="23">
        <v>238.3886138613861</v>
      </c>
      <c r="F714" s="24">
        <v>5.15</v>
      </c>
      <c r="G714" s="1">
        <f t="shared" si="136"/>
        <v>7.523599637258151</v>
      </c>
      <c r="H714" s="25">
        <f t="shared" si="138"/>
        <v>0</v>
      </c>
      <c r="I714" s="25">
        <f t="shared" si="139"/>
        <v>-0.0010601094198391392</v>
      </c>
      <c r="J714" s="26" t="b">
        <f t="shared" si="140"/>
        <v>0</v>
      </c>
      <c r="K714" s="26" t="b">
        <f t="shared" si="129"/>
        <v>0</v>
      </c>
      <c r="L714" s="23">
        <v>4.6</v>
      </c>
      <c r="M714" s="37">
        <v>105060</v>
      </c>
      <c r="N714" s="37">
        <v>2962348</v>
      </c>
      <c r="O714" s="37">
        <v>11100</v>
      </c>
      <c r="P714" s="37">
        <v>14521.4</v>
      </c>
      <c r="Q714" s="37">
        <v>6909.2</v>
      </c>
      <c r="R714" s="37">
        <v>2873.8</v>
      </c>
      <c r="S714" s="37">
        <v>3631.6</v>
      </c>
      <c r="T714" s="37">
        <f t="shared" si="130"/>
        <v>3272</v>
      </c>
      <c r="U714" s="37">
        <f t="shared" si="131"/>
        <v>111881</v>
      </c>
      <c r="V714" s="37">
        <f t="shared" si="132"/>
        <v>179</v>
      </c>
      <c r="W714" s="37">
        <f t="shared" si="133"/>
        <v>229</v>
      </c>
      <c r="X714" s="37">
        <f t="shared" si="134"/>
        <v>90.89999999999964</v>
      </c>
      <c r="Y714" s="37">
        <f t="shared" si="135"/>
        <v>36.600000000000364</v>
      </c>
      <c r="Z714" s="37">
        <f t="shared" si="135"/>
        <v>47.5</v>
      </c>
    </row>
    <row r="715" spans="1:26" ht="16.5" customHeight="1">
      <c r="A715" s="58" t="s">
        <v>19</v>
      </c>
      <c r="B715" s="58">
        <v>1998</v>
      </c>
      <c r="C715" s="21" t="str">
        <f t="shared" si="137"/>
        <v>February-1998</v>
      </c>
      <c r="D715" s="23">
        <v>162</v>
      </c>
      <c r="E715" s="23">
        <v>238.2470660901791</v>
      </c>
      <c r="F715" s="24">
        <v>5.15</v>
      </c>
      <c r="G715" s="1">
        <f t="shared" si="136"/>
        <v>7.5280695716736465</v>
      </c>
      <c r="H715" s="25">
        <f t="shared" si="138"/>
        <v>0</v>
      </c>
      <c r="I715" s="25">
        <f t="shared" si="139"/>
        <v>0.0005941217809304344</v>
      </c>
      <c r="J715" s="26" t="b">
        <f t="shared" si="140"/>
        <v>0</v>
      </c>
      <c r="K715" s="26" t="b">
        <f t="shared" si="129"/>
        <v>0</v>
      </c>
      <c r="L715" s="23">
        <v>4.6</v>
      </c>
      <c r="M715" s="37">
        <v>105240</v>
      </c>
      <c r="N715" s="37">
        <v>2959721</v>
      </c>
      <c r="O715" s="37">
        <v>11123</v>
      </c>
      <c r="P715" s="37">
        <v>14510.1</v>
      </c>
      <c r="Q715" s="37">
        <v>6922.6</v>
      </c>
      <c r="R715" s="37">
        <v>2877.3</v>
      </c>
      <c r="S715" s="37">
        <v>3639.8</v>
      </c>
      <c r="T715" s="37">
        <f t="shared" si="130"/>
        <v>3154</v>
      </c>
      <c r="U715" s="37">
        <f t="shared" si="131"/>
        <v>91277</v>
      </c>
      <c r="V715" s="37">
        <f t="shared" si="132"/>
        <v>171</v>
      </c>
      <c r="W715" s="37">
        <f t="shared" si="133"/>
        <v>222</v>
      </c>
      <c r="X715" s="37">
        <f t="shared" si="134"/>
        <v>93.80000000000018</v>
      </c>
      <c r="Y715" s="37">
        <f t="shared" si="135"/>
        <v>38</v>
      </c>
      <c r="Z715" s="37">
        <f t="shared" si="135"/>
        <v>49.40000000000009</v>
      </c>
    </row>
    <row r="716" spans="1:26" ht="16.5" customHeight="1">
      <c r="A716" s="58" t="s">
        <v>18</v>
      </c>
      <c r="B716" s="58">
        <v>1998</v>
      </c>
      <c r="C716" s="21" t="str">
        <f t="shared" si="137"/>
        <v>March-1998</v>
      </c>
      <c r="D716" s="23">
        <v>162</v>
      </c>
      <c r="E716" s="23">
        <v>238.3057953144266</v>
      </c>
      <c r="F716" s="24">
        <v>5.15</v>
      </c>
      <c r="G716" s="1">
        <f t="shared" si="136"/>
        <v>7.5262143180679075</v>
      </c>
      <c r="H716" s="25">
        <f t="shared" si="138"/>
        <v>0</v>
      </c>
      <c r="I716" s="25">
        <f t="shared" si="139"/>
        <v>-0.00024644480076541075</v>
      </c>
      <c r="J716" s="26" t="b">
        <f t="shared" si="140"/>
        <v>0</v>
      </c>
      <c r="K716" s="26" t="b">
        <f t="shared" si="129"/>
        <v>0</v>
      </c>
      <c r="L716" s="23">
        <v>4.7</v>
      </c>
      <c r="M716" s="37">
        <v>105385</v>
      </c>
      <c r="N716" s="37">
        <v>2960825</v>
      </c>
      <c r="O716" s="37">
        <v>11134</v>
      </c>
      <c r="P716" s="37">
        <v>14510.7</v>
      </c>
      <c r="Q716" s="37">
        <v>6928.4</v>
      </c>
      <c r="R716" s="37">
        <v>2880</v>
      </c>
      <c r="S716" s="37">
        <v>3643.2</v>
      </c>
      <c r="T716" s="37">
        <f t="shared" si="130"/>
        <v>2993</v>
      </c>
      <c r="U716" s="37">
        <f t="shared" si="131"/>
        <v>75969</v>
      </c>
      <c r="V716" s="37">
        <f t="shared" si="132"/>
        <v>166</v>
      </c>
      <c r="W716" s="37">
        <f t="shared" si="133"/>
        <v>185.5</v>
      </c>
      <c r="X716" s="37">
        <f t="shared" si="134"/>
        <v>90</v>
      </c>
      <c r="Y716" s="37">
        <f t="shared" si="135"/>
        <v>37</v>
      </c>
      <c r="Z716" s="37">
        <f t="shared" si="135"/>
        <v>47.59999999999991</v>
      </c>
    </row>
    <row r="717" spans="1:26" ht="16.5" customHeight="1">
      <c r="A717" s="58" t="s">
        <v>17</v>
      </c>
      <c r="B717" s="58">
        <v>1998</v>
      </c>
      <c r="C717" s="21" t="str">
        <f t="shared" si="137"/>
        <v>April-1998</v>
      </c>
      <c r="D717" s="23">
        <v>162.2</v>
      </c>
      <c r="E717" s="23">
        <v>238.5587692307692</v>
      </c>
      <c r="F717" s="24">
        <v>5.15</v>
      </c>
      <c r="G717" s="1">
        <f t="shared" si="136"/>
        <v>7.518233324883652</v>
      </c>
      <c r="H717" s="25">
        <f t="shared" si="138"/>
        <v>0</v>
      </c>
      <c r="I717" s="25">
        <f t="shared" si="139"/>
        <v>-0.0010604259787149184</v>
      </c>
      <c r="J717" s="26" t="b">
        <f t="shared" si="140"/>
        <v>0</v>
      </c>
      <c r="K717" s="26" t="b">
        <f t="shared" si="129"/>
        <v>0</v>
      </c>
      <c r="L717" s="23">
        <v>4.3</v>
      </c>
      <c r="M717" s="37">
        <v>105641</v>
      </c>
      <c r="N717" s="37">
        <v>2959845</v>
      </c>
      <c r="O717" s="37">
        <v>11156</v>
      </c>
      <c r="P717" s="37">
        <v>14529</v>
      </c>
      <c r="Q717" s="37">
        <v>6934.4</v>
      </c>
      <c r="R717" s="37">
        <v>2882.8</v>
      </c>
      <c r="S717" s="37">
        <v>3645.8</v>
      </c>
      <c r="T717" s="37">
        <f t="shared" si="130"/>
        <v>2952</v>
      </c>
      <c r="U717" s="37">
        <f t="shared" si="131"/>
        <v>58116</v>
      </c>
      <c r="V717" s="37">
        <f t="shared" si="132"/>
        <v>172</v>
      </c>
      <c r="W717" s="37">
        <f t="shared" si="133"/>
        <v>190.29999999999927</v>
      </c>
      <c r="X717" s="37">
        <f t="shared" si="134"/>
        <v>89.09999999999945</v>
      </c>
      <c r="Y717" s="37">
        <f t="shared" si="135"/>
        <v>37.20000000000027</v>
      </c>
      <c r="Z717" s="37">
        <f t="shared" si="135"/>
        <v>47.40000000000009</v>
      </c>
    </row>
    <row r="718" spans="1:26" ht="16.5" customHeight="1">
      <c r="A718" s="58" t="s">
        <v>16</v>
      </c>
      <c r="B718" s="58">
        <v>1998</v>
      </c>
      <c r="C718" s="21" t="str">
        <f t="shared" si="137"/>
        <v>May-1998</v>
      </c>
      <c r="D718" s="23">
        <v>162.6</v>
      </c>
      <c r="E718" s="23">
        <v>239.1058968058968</v>
      </c>
      <c r="F718" s="24">
        <v>5.15</v>
      </c>
      <c r="G718" s="1">
        <f t="shared" si="136"/>
        <v>7.501029931645607</v>
      </c>
      <c r="H718" s="25">
        <f t="shared" si="138"/>
        <v>0</v>
      </c>
      <c r="I718" s="25">
        <f t="shared" si="139"/>
        <v>-0.0022882228436706953</v>
      </c>
      <c r="J718" s="26" t="b">
        <f t="shared" si="140"/>
        <v>0</v>
      </c>
      <c r="K718" s="26" t="b">
        <f t="shared" si="129"/>
        <v>0</v>
      </c>
      <c r="L718" s="23">
        <v>4.4</v>
      </c>
      <c r="M718" s="37">
        <v>105986</v>
      </c>
      <c r="N718" s="37">
        <v>2977971</v>
      </c>
      <c r="O718" s="37">
        <v>11213</v>
      </c>
      <c r="P718" s="37">
        <v>14577.2</v>
      </c>
      <c r="Q718" s="37">
        <v>6962.8</v>
      </c>
      <c r="R718" s="37">
        <v>2897</v>
      </c>
      <c r="S718" s="37">
        <v>3662.6</v>
      </c>
      <c r="T718" s="37">
        <f t="shared" si="130"/>
        <v>3035</v>
      </c>
      <c r="U718" s="37">
        <f t="shared" si="131"/>
        <v>68284</v>
      </c>
      <c r="V718" s="37">
        <f t="shared" si="132"/>
        <v>198</v>
      </c>
      <c r="W718" s="37">
        <f t="shared" si="133"/>
        <v>228.8000000000011</v>
      </c>
      <c r="X718" s="37">
        <f t="shared" si="134"/>
        <v>108.69999999999982</v>
      </c>
      <c r="Y718" s="37">
        <f t="shared" si="135"/>
        <v>48.30000000000018</v>
      </c>
      <c r="Z718" s="37">
        <f t="shared" si="135"/>
        <v>57.40000000000009</v>
      </c>
    </row>
    <row r="719" spans="1:26" ht="16.5" customHeight="1">
      <c r="A719" s="58" t="s">
        <v>27</v>
      </c>
      <c r="B719" s="58">
        <v>1998</v>
      </c>
      <c r="C719" s="21" t="str">
        <f t="shared" si="137"/>
        <v>June-1998</v>
      </c>
      <c r="D719" s="23">
        <v>162.8</v>
      </c>
      <c r="E719" s="23">
        <v>239.3060122699387</v>
      </c>
      <c r="F719" s="24">
        <v>5.15</v>
      </c>
      <c r="G719" s="1">
        <f t="shared" si="136"/>
        <v>7.494757326660363</v>
      </c>
      <c r="H719" s="25">
        <f t="shared" si="138"/>
        <v>0</v>
      </c>
      <c r="I719" s="25">
        <f t="shared" si="139"/>
        <v>-0.0008362324963910872</v>
      </c>
      <c r="J719" s="26" t="b">
        <f t="shared" si="140"/>
        <v>0</v>
      </c>
      <c r="K719" s="26" t="b">
        <f t="shared" si="129"/>
        <v>0</v>
      </c>
      <c r="L719" s="23">
        <v>4.5</v>
      </c>
      <c r="M719" s="37">
        <v>106201</v>
      </c>
      <c r="N719" s="37">
        <v>2974534</v>
      </c>
      <c r="O719" s="37">
        <v>11215</v>
      </c>
      <c r="P719" s="37">
        <v>14596.2</v>
      </c>
      <c r="Q719" s="37">
        <v>6965.6</v>
      </c>
      <c r="R719" s="37">
        <v>2898.1</v>
      </c>
      <c r="S719" s="37">
        <v>3663.2</v>
      </c>
      <c r="T719" s="37">
        <f t="shared" si="130"/>
        <v>3043</v>
      </c>
      <c r="U719" s="37">
        <f t="shared" si="131"/>
        <v>85411</v>
      </c>
      <c r="V719" s="37">
        <f t="shared" si="132"/>
        <v>186</v>
      </c>
      <c r="W719" s="37">
        <f t="shared" si="133"/>
        <v>231.70000000000073</v>
      </c>
      <c r="X719" s="37">
        <f t="shared" si="134"/>
        <v>103</v>
      </c>
      <c r="Y719" s="37">
        <f t="shared" si="135"/>
        <v>44.79999999999973</v>
      </c>
      <c r="Z719" s="37">
        <f t="shared" si="135"/>
        <v>55.09999999999991</v>
      </c>
    </row>
    <row r="720" spans="1:26" ht="16.5" customHeight="1">
      <c r="A720" s="58" t="s">
        <v>26</v>
      </c>
      <c r="B720" s="58">
        <v>1998</v>
      </c>
      <c r="C720" s="21" t="str">
        <f t="shared" si="137"/>
        <v>July-1998</v>
      </c>
      <c r="D720" s="23">
        <v>163.2</v>
      </c>
      <c r="E720" s="23">
        <v>239.8</v>
      </c>
      <c r="F720" s="24">
        <v>5.15</v>
      </c>
      <c r="G720" s="1">
        <f t="shared" si="136"/>
        <v>7.479318135004161</v>
      </c>
      <c r="H720" s="25">
        <f t="shared" si="138"/>
        <v>0</v>
      </c>
      <c r="I720" s="25">
        <f t="shared" si="139"/>
        <v>-0.0020599988743172926</v>
      </c>
      <c r="J720" s="26" t="b">
        <f t="shared" si="140"/>
        <v>0</v>
      </c>
      <c r="K720" s="26" t="b">
        <f aca="true" t="shared" si="141" ref="K720:K783">J708</f>
        <v>0</v>
      </c>
      <c r="L720" s="23">
        <v>4.5</v>
      </c>
      <c r="M720" s="37">
        <v>106279</v>
      </c>
      <c r="N720" s="37">
        <v>2983698</v>
      </c>
      <c r="O720" s="37">
        <v>11248</v>
      </c>
      <c r="P720" s="37">
        <v>14621.3</v>
      </c>
      <c r="Q720" s="37">
        <v>6976.4</v>
      </c>
      <c r="R720" s="37">
        <v>2902.2</v>
      </c>
      <c r="S720" s="37">
        <v>3666.2</v>
      </c>
      <c r="T720" s="37">
        <f aca="true" t="shared" si="142" ref="T720:T783">IF(M708&gt;0,M720-M708,"")</f>
        <v>2841</v>
      </c>
      <c r="U720" s="37">
        <f t="shared" si="131"/>
        <v>69276</v>
      </c>
      <c r="V720" s="37">
        <f t="shared" si="132"/>
        <v>232</v>
      </c>
      <c r="W720" s="37">
        <f t="shared" si="133"/>
        <v>239.5</v>
      </c>
      <c r="X720" s="37">
        <f t="shared" si="134"/>
        <v>126.89999999999964</v>
      </c>
      <c r="Y720" s="37">
        <f t="shared" si="135"/>
        <v>55.19999999999982</v>
      </c>
      <c r="Z720" s="37">
        <f t="shared" si="135"/>
        <v>65.59999999999991</v>
      </c>
    </row>
    <row r="721" spans="1:26" ht="16.5" customHeight="1">
      <c r="A721" s="58" t="s">
        <v>25</v>
      </c>
      <c r="B721" s="58">
        <v>1998</v>
      </c>
      <c r="C721" s="21" t="str">
        <f t="shared" si="137"/>
        <v>August-1998</v>
      </c>
      <c r="D721" s="23">
        <v>163.4</v>
      </c>
      <c r="E721" s="23">
        <v>240.2</v>
      </c>
      <c r="F721" s="24">
        <v>5.15</v>
      </c>
      <c r="G721" s="1">
        <f t="shared" si="136"/>
        <v>7.466862984071598</v>
      </c>
      <c r="H721" s="25">
        <f t="shared" si="138"/>
        <v>0</v>
      </c>
      <c r="I721" s="25">
        <f t="shared" si="139"/>
        <v>-0.0016652789342214147</v>
      </c>
      <c r="J721" s="26" t="b">
        <f t="shared" si="140"/>
        <v>0</v>
      </c>
      <c r="K721" s="26" t="b">
        <f t="shared" si="141"/>
        <v>0</v>
      </c>
      <c r="L721" s="23">
        <v>4.5</v>
      </c>
      <c r="M721" s="37">
        <v>106592</v>
      </c>
      <c r="N721" s="37">
        <v>2993841</v>
      </c>
      <c r="O721" s="37">
        <v>11273</v>
      </c>
      <c r="P721" s="37">
        <v>14639.1</v>
      </c>
      <c r="Q721" s="37">
        <v>6990.6</v>
      </c>
      <c r="R721" s="37">
        <v>2908.2</v>
      </c>
      <c r="S721" s="37">
        <v>3675.2</v>
      </c>
      <c r="T721" s="37">
        <f t="shared" si="142"/>
        <v>3116</v>
      </c>
      <c r="U721" s="37">
        <f t="shared" si="131"/>
        <v>72701</v>
      </c>
      <c r="V721" s="37">
        <f t="shared" si="132"/>
        <v>243</v>
      </c>
      <c r="W721" s="37">
        <f t="shared" si="133"/>
        <v>231.89999999999964</v>
      </c>
      <c r="X721" s="37">
        <f t="shared" si="134"/>
        <v>118.70000000000073</v>
      </c>
      <c r="Y721" s="37">
        <f t="shared" si="135"/>
        <v>50.79999999999973</v>
      </c>
      <c r="Z721" s="37">
        <f t="shared" si="135"/>
        <v>63.29999999999973</v>
      </c>
    </row>
    <row r="722" spans="1:26" ht="16.5" customHeight="1">
      <c r="A722" s="58" t="s">
        <v>24</v>
      </c>
      <c r="B722" s="58">
        <v>1998</v>
      </c>
      <c r="C722" s="21" t="str">
        <f t="shared" si="137"/>
        <v>September-1998</v>
      </c>
      <c r="D722" s="23">
        <v>163.5</v>
      </c>
      <c r="E722" s="23">
        <v>240.2530562347189</v>
      </c>
      <c r="F722" s="24">
        <v>5.15</v>
      </c>
      <c r="G722" s="1">
        <f t="shared" si="136"/>
        <v>7.4652140409059795</v>
      </c>
      <c r="H722" s="25">
        <f t="shared" si="138"/>
        <v>0</v>
      </c>
      <c r="I722" s="25">
        <f t="shared" si="139"/>
        <v>-0.0002208347962372459</v>
      </c>
      <c r="J722" s="26" t="b">
        <f t="shared" si="140"/>
        <v>0</v>
      </c>
      <c r="K722" s="26" t="b">
        <f t="shared" si="141"/>
        <v>1</v>
      </c>
      <c r="L722" s="23">
        <v>4.6</v>
      </c>
      <c r="M722" s="37">
        <v>106789</v>
      </c>
      <c r="N722" s="37">
        <v>2990495</v>
      </c>
      <c r="O722" s="37">
        <v>11311</v>
      </c>
      <c r="P722" s="37">
        <v>14673.5</v>
      </c>
      <c r="Q722" s="37">
        <v>7008.8</v>
      </c>
      <c r="R722" s="37">
        <v>2912.2</v>
      </c>
      <c r="S722" s="37">
        <v>3683.8</v>
      </c>
      <c r="T722" s="37">
        <f t="shared" si="142"/>
        <v>2863</v>
      </c>
      <c r="U722" s="37">
        <f t="shared" si="131"/>
        <v>55758</v>
      </c>
      <c r="V722" s="37">
        <f t="shared" si="132"/>
        <v>252</v>
      </c>
      <c r="W722" s="37">
        <f t="shared" si="133"/>
        <v>248</v>
      </c>
      <c r="X722" s="37">
        <f t="shared" si="134"/>
        <v>115</v>
      </c>
      <c r="Y722" s="37">
        <f t="shared" si="135"/>
        <v>48.19999999999982</v>
      </c>
      <c r="Z722" s="37">
        <f t="shared" si="135"/>
        <v>60.5</v>
      </c>
    </row>
    <row r="723" spans="1:26" ht="16.5" customHeight="1">
      <c r="A723" s="58" t="s">
        <v>23</v>
      </c>
      <c r="B723" s="58">
        <v>1998</v>
      </c>
      <c r="C723" s="21" t="str">
        <f t="shared" si="137"/>
        <v>October-1998</v>
      </c>
      <c r="D723" s="23">
        <v>163.9</v>
      </c>
      <c r="E723" s="23">
        <v>240.7531097560976</v>
      </c>
      <c r="F723" s="24">
        <v>5.15</v>
      </c>
      <c r="G723" s="1">
        <f t="shared" si="136"/>
        <v>7.449708502585904</v>
      </c>
      <c r="H723" s="25">
        <f t="shared" si="138"/>
        <v>0</v>
      </c>
      <c r="I723" s="25">
        <f t="shared" si="139"/>
        <v>-0.002077038680352916</v>
      </c>
      <c r="J723" s="26" t="b">
        <f t="shared" si="140"/>
        <v>0</v>
      </c>
      <c r="K723" s="26" t="b">
        <f t="shared" si="141"/>
        <v>0</v>
      </c>
      <c r="L723" s="23">
        <v>4.5</v>
      </c>
      <c r="M723" s="37">
        <v>106972</v>
      </c>
      <c r="N723" s="37">
        <v>3004398</v>
      </c>
      <c r="O723" s="37">
        <v>11298</v>
      </c>
      <c r="P723" s="37">
        <v>14682.1</v>
      </c>
      <c r="Q723" s="37">
        <v>7002.5</v>
      </c>
      <c r="R723" s="37">
        <v>2913.7</v>
      </c>
      <c r="S723" s="37">
        <v>3681.4</v>
      </c>
      <c r="T723" s="37">
        <f t="shared" si="142"/>
        <v>2765</v>
      </c>
      <c r="U723" s="37">
        <f t="shared" si="131"/>
        <v>62291</v>
      </c>
      <c r="V723" s="37">
        <f t="shared" si="132"/>
        <v>236</v>
      </c>
      <c r="W723" s="37">
        <f t="shared" si="133"/>
        <v>217.10000000000036</v>
      </c>
      <c r="X723" s="37">
        <f t="shared" si="134"/>
        <v>118</v>
      </c>
      <c r="Y723" s="37">
        <f t="shared" si="135"/>
        <v>50.79999999999973</v>
      </c>
      <c r="Z723" s="37">
        <f t="shared" si="135"/>
        <v>63.5</v>
      </c>
    </row>
    <row r="724" spans="1:26" ht="16.5" customHeight="1">
      <c r="A724" s="58" t="s">
        <v>22</v>
      </c>
      <c r="B724" s="58">
        <v>1998</v>
      </c>
      <c r="C724" s="21" t="str">
        <f t="shared" si="137"/>
        <v>November-1998</v>
      </c>
      <c r="D724" s="23">
        <v>164.1</v>
      </c>
      <c r="E724" s="23">
        <v>241.0468902439025</v>
      </c>
      <c r="F724" s="24">
        <v>5.15</v>
      </c>
      <c r="G724" s="1">
        <f t="shared" si="136"/>
        <v>7.4406290284815935</v>
      </c>
      <c r="H724" s="25">
        <f t="shared" si="138"/>
        <v>0</v>
      </c>
      <c r="I724" s="25">
        <f t="shared" si="139"/>
        <v>-0.0012187690432664544</v>
      </c>
      <c r="J724" s="26" t="b">
        <f t="shared" si="140"/>
        <v>0</v>
      </c>
      <c r="K724" s="26" t="b">
        <f t="shared" si="141"/>
        <v>0</v>
      </c>
      <c r="L724" s="23">
        <v>4.4</v>
      </c>
      <c r="M724" s="37">
        <v>107211</v>
      </c>
      <c r="N724" s="37">
        <v>3001434</v>
      </c>
      <c r="O724" s="37">
        <v>11337</v>
      </c>
      <c r="P724" s="37">
        <v>14716.3</v>
      </c>
      <c r="Q724" s="37">
        <v>7021.2</v>
      </c>
      <c r="R724" s="37">
        <v>2921.3</v>
      </c>
      <c r="S724" s="37">
        <v>3691.6</v>
      </c>
      <c r="T724" s="37">
        <f t="shared" si="142"/>
        <v>2721</v>
      </c>
      <c r="U724" s="37">
        <f t="shared" si="131"/>
        <v>61137</v>
      </c>
      <c r="V724" s="37">
        <f t="shared" si="132"/>
        <v>263</v>
      </c>
      <c r="W724" s="37">
        <f t="shared" si="133"/>
        <v>206.1999999999989</v>
      </c>
      <c r="X724" s="37">
        <f t="shared" si="134"/>
        <v>124.69999999999982</v>
      </c>
      <c r="Y724" s="37">
        <f t="shared" si="135"/>
        <v>52.600000000000364</v>
      </c>
      <c r="Z724" s="37">
        <f t="shared" si="135"/>
        <v>65.90000000000009</v>
      </c>
    </row>
    <row r="725" spans="1:26" ht="16.5" customHeight="1">
      <c r="A725" s="58" t="s">
        <v>21</v>
      </c>
      <c r="B725" s="58">
        <v>1998</v>
      </c>
      <c r="C725" s="21" t="str">
        <f t="shared" si="137"/>
        <v>December-1998</v>
      </c>
      <c r="D725" s="23">
        <v>164.4</v>
      </c>
      <c r="E725" s="23">
        <v>241.4342892007322</v>
      </c>
      <c r="F725" s="24">
        <v>5.15</v>
      </c>
      <c r="G725" s="1">
        <f t="shared" si="136"/>
        <v>7.428689995573993</v>
      </c>
      <c r="H725" s="25">
        <f t="shared" si="138"/>
        <v>0</v>
      </c>
      <c r="I725" s="25">
        <f t="shared" si="139"/>
        <v>-0.0016045730625595667</v>
      </c>
      <c r="J725" s="26" t="b">
        <f t="shared" si="140"/>
        <v>0</v>
      </c>
      <c r="K725" s="26" t="b">
        <f t="shared" si="141"/>
        <v>0</v>
      </c>
      <c r="L725" s="23">
        <v>4.4</v>
      </c>
      <c r="M725" s="37">
        <v>107522</v>
      </c>
      <c r="N725" s="37">
        <v>3019302</v>
      </c>
      <c r="O725" s="37">
        <v>11376</v>
      </c>
      <c r="P725" s="37">
        <v>14742.7</v>
      </c>
      <c r="Q725" s="37">
        <v>7043.4</v>
      </c>
      <c r="R725" s="37">
        <v>2930.7</v>
      </c>
      <c r="S725" s="37">
        <v>3705.3</v>
      </c>
      <c r="T725" s="37">
        <f t="shared" si="142"/>
        <v>2734</v>
      </c>
      <c r="U725" s="37">
        <f t="shared" si="131"/>
        <v>62490</v>
      </c>
      <c r="V725" s="37">
        <f t="shared" si="132"/>
        <v>289</v>
      </c>
      <c r="W725" s="37">
        <f t="shared" si="133"/>
        <v>209.60000000000036</v>
      </c>
      <c r="X725" s="37">
        <f t="shared" si="134"/>
        <v>145.09999999999945</v>
      </c>
      <c r="Y725" s="37">
        <f t="shared" si="135"/>
        <v>62.09999999999991</v>
      </c>
      <c r="Z725" s="37">
        <f t="shared" si="135"/>
        <v>78.90000000000009</v>
      </c>
    </row>
    <row r="726" spans="1:26" ht="16.5" customHeight="1">
      <c r="A726" s="58" t="s">
        <v>20</v>
      </c>
      <c r="B726" s="58">
        <v>1999</v>
      </c>
      <c r="C726" s="21" t="str">
        <f t="shared" si="137"/>
        <v>January-1999</v>
      </c>
      <c r="D726" s="23">
        <v>164.7</v>
      </c>
      <c r="E726" s="23">
        <v>241.8874619598296</v>
      </c>
      <c r="F726" s="24">
        <v>5.15</v>
      </c>
      <c r="G726" s="1">
        <f t="shared" si="136"/>
        <v>7.414772449313028</v>
      </c>
      <c r="H726" s="25">
        <f t="shared" si="138"/>
        <v>0</v>
      </c>
      <c r="I726" s="25">
        <f t="shared" si="139"/>
        <v>-0.0018734859402206316</v>
      </c>
      <c r="J726" s="26" t="b">
        <f t="shared" si="140"/>
        <v>0</v>
      </c>
      <c r="K726" s="26" t="b">
        <f t="shared" si="141"/>
        <v>0</v>
      </c>
      <c r="L726" s="23">
        <v>4.3</v>
      </c>
      <c r="M726" s="37">
        <v>107643</v>
      </c>
      <c r="N726" s="37">
        <v>3012408</v>
      </c>
      <c r="O726" s="37">
        <v>11385</v>
      </c>
      <c r="P726" s="37">
        <v>14777.8</v>
      </c>
      <c r="Q726" s="37">
        <v>7048.4</v>
      </c>
      <c r="R726" s="37">
        <v>2929.3</v>
      </c>
      <c r="S726" s="37">
        <v>3697.9</v>
      </c>
      <c r="T726" s="37">
        <f t="shared" si="142"/>
        <v>2583</v>
      </c>
      <c r="U726" s="37">
        <f t="shared" si="131"/>
        <v>50060</v>
      </c>
      <c r="V726" s="37">
        <f t="shared" si="132"/>
        <v>285</v>
      </c>
      <c r="W726" s="37">
        <f t="shared" si="133"/>
        <v>256.39999999999964</v>
      </c>
      <c r="X726" s="37">
        <f t="shared" si="134"/>
        <v>139.19999999999982</v>
      </c>
      <c r="Y726" s="37">
        <f t="shared" si="135"/>
        <v>55.5</v>
      </c>
      <c r="Z726" s="37">
        <f t="shared" si="135"/>
        <v>66.30000000000018</v>
      </c>
    </row>
    <row r="727" spans="1:26" ht="16.5" customHeight="1">
      <c r="A727" s="58" t="s">
        <v>19</v>
      </c>
      <c r="B727" s="58">
        <v>1999</v>
      </c>
      <c r="C727" s="21" t="str">
        <f t="shared" si="137"/>
        <v>February-1999</v>
      </c>
      <c r="D727" s="23">
        <v>164.7</v>
      </c>
      <c r="E727" s="23">
        <v>241.9938601823708</v>
      </c>
      <c r="F727" s="24">
        <v>5.15</v>
      </c>
      <c r="G727" s="1">
        <f t="shared" si="136"/>
        <v>7.411512372348431</v>
      </c>
      <c r="H727" s="25">
        <f t="shared" si="138"/>
        <v>0</v>
      </c>
      <c r="I727" s="25">
        <f t="shared" si="139"/>
        <v>-0.0004396732316308549</v>
      </c>
      <c r="J727" s="26" t="b">
        <f t="shared" si="140"/>
        <v>0</v>
      </c>
      <c r="K727" s="26" t="b">
        <f t="shared" si="141"/>
        <v>0</v>
      </c>
      <c r="L727" s="23">
        <v>4.4</v>
      </c>
      <c r="M727" s="37">
        <v>107993</v>
      </c>
      <c r="N727" s="37">
        <v>3023382</v>
      </c>
      <c r="O727" s="37">
        <v>11425</v>
      </c>
      <c r="P727" s="37">
        <v>14842.4</v>
      </c>
      <c r="Q727" s="37">
        <v>7079</v>
      </c>
      <c r="R727" s="37">
        <v>2945.4</v>
      </c>
      <c r="S727" s="37">
        <v>3724.1</v>
      </c>
      <c r="T727" s="37">
        <f t="shared" si="142"/>
        <v>2753</v>
      </c>
      <c r="U727" s="37">
        <f t="shared" si="131"/>
        <v>63661</v>
      </c>
      <c r="V727" s="37">
        <f t="shared" si="132"/>
        <v>302</v>
      </c>
      <c r="W727" s="37">
        <f t="shared" si="133"/>
        <v>332.2999999999993</v>
      </c>
      <c r="X727" s="37">
        <f t="shared" si="134"/>
        <v>156.39999999999964</v>
      </c>
      <c r="Y727" s="37">
        <f t="shared" si="135"/>
        <v>68.09999999999991</v>
      </c>
      <c r="Z727" s="37">
        <f t="shared" si="135"/>
        <v>84.29999999999973</v>
      </c>
    </row>
    <row r="728" spans="1:26" ht="16.5" customHeight="1">
      <c r="A728" s="58" t="s">
        <v>18</v>
      </c>
      <c r="B728" s="58">
        <v>1999</v>
      </c>
      <c r="C728" s="21" t="str">
        <f t="shared" si="137"/>
        <v>March-1999</v>
      </c>
      <c r="D728" s="23">
        <v>164.8</v>
      </c>
      <c r="E728" s="23">
        <v>242.1061818181819</v>
      </c>
      <c r="F728" s="24">
        <v>5.15</v>
      </c>
      <c r="G728" s="1">
        <f t="shared" si="136"/>
        <v>7.4080739091615575</v>
      </c>
      <c r="H728" s="25">
        <f t="shared" si="138"/>
        <v>0</v>
      </c>
      <c r="I728" s="25">
        <f t="shared" si="139"/>
        <v>-0.0004639354310063126</v>
      </c>
      <c r="J728" s="26" t="b">
        <f t="shared" si="140"/>
        <v>0</v>
      </c>
      <c r="K728" s="26" t="b">
        <f t="shared" si="141"/>
        <v>0</v>
      </c>
      <c r="L728" s="23">
        <v>4.2</v>
      </c>
      <c r="M728" s="37">
        <v>108076</v>
      </c>
      <c r="N728" s="37">
        <v>3016822</v>
      </c>
      <c r="O728" s="37">
        <v>11443</v>
      </c>
      <c r="P728" s="37">
        <v>14859.6</v>
      </c>
      <c r="Q728" s="37">
        <v>7086.7</v>
      </c>
      <c r="R728" s="37">
        <v>2947.7</v>
      </c>
      <c r="S728" s="37">
        <v>3729.4</v>
      </c>
      <c r="T728" s="37">
        <f t="shared" si="142"/>
        <v>2691</v>
      </c>
      <c r="U728" s="37">
        <f t="shared" si="131"/>
        <v>55997</v>
      </c>
      <c r="V728" s="37">
        <f t="shared" si="132"/>
        <v>309</v>
      </c>
      <c r="W728" s="37">
        <f t="shared" si="133"/>
        <v>348.89999999999964</v>
      </c>
      <c r="X728" s="37">
        <f t="shared" si="134"/>
        <v>158.30000000000018</v>
      </c>
      <c r="Y728" s="37">
        <f t="shared" si="135"/>
        <v>67.69999999999982</v>
      </c>
      <c r="Z728" s="37">
        <f t="shared" si="135"/>
        <v>86.20000000000027</v>
      </c>
    </row>
    <row r="729" spans="1:26" ht="16.5" customHeight="1">
      <c r="A729" s="58" t="s">
        <v>17</v>
      </c>
      <c r="B729" s="58">
        <v>1999</v>
      </c>
      <c r="C729" s="21" t="str">
        <f t="shared" si="137"/>
        <v>April-1999</v>
      </c>
      <c r="D729" s="23">
        <v>165.9</v>
      </c>
      <c r="E729" s="23">
        <v>243.6593862815885</v>
      </c>
      <c r="F729" s="24">
        <v>5.15</v>
      </c>
      <c r="G729" s="1">
        <f t="shared" si="136"/>
        <v>7.360851211786549</v>
      </c>
      <c r="H729" s="25">
        <f t="shared" si="138"/>
        <v>0</v>
      </c>
      <c r="I729" s="25">
        <f t="shared" si="139"/>
        <v>-0.006374490583390124</v>
      </c>
      <c r="J729" s="26" t="b">
        <f t="shared" si="140"/>
        <v>0</v>
      </c>
      <c r="K729" s="26" t="b">
        <f t="shared" si="141"/>
        <v>0</v>
      </c>
      <c r="L729" s="23">
        <v>4.3</v>
      </c>
      <c r="M729" s="37">
        <v>108383</v>
      </c>
      <c r="N729" s="37">
        <v>3033564</v>
      </c>
      <c r="O729" s="37">
        <v>11478</v>
      </c>
      <c r="P729" s="37">
        <v>14907</v>
      </c>
      <c r="Q729" s="37">
        <v>7108.2</v>
      </c>
      <c r="R729" s="37">
        <v>2957.7</v>
      </c>
      <c r="S729" s="37">
        <v>3743.5</v>
      </c>
      <c r="T729" s="37">
        <f t="shared" si="142"/>
        <v>2742</v>
      </c>
      <c r="U729" s="37">
        <f t="shared" si="131"/>
        <v>73719</v>
      </c>
      <c r="V729" s="37">
        <f t="shared" si="132"/>
        <v>322</v>
      </c>
      <c r="W729" s="37">
        <f t="shared" si="133"/>
        <v>378</v>
      </c>
      <c r="X729" s="37">
        <f t="shared" si="134"/>
        <v>173.80000000000018</v>
      </c>
      <c r="Y729" s="37">
        <f t="shared" si="135"/>
        <v>74.89999999999964</v>
      </c>
      <c r="Z729" s="37">
        <f t="shared" si="135"/>
        <v>97.69999999999982</v>
      </c>
    </row>
    <row r="730" spans="1:26" ht="16.5" customHeight="1">
      <c r="A730" s="58" t="s">
        <v>16</v>
      </c>
      <c r="B730" s="58">
        <v>1999</v>
      </c>
      <c r="C730" s="21" t="str">
        <f t="shared" si="137"/>
        <v>May-1999</v>
      </c>
      <c r="D730" s="23">
        <v>166</v>
      </c>
      <c r="E730" s="23">
        <v>243.7063778580024</v>
      </c>
      <c r="F730" s="24">
        <v>5.15</v>
      </c>
      <c r="G730" s="1">
        <f t="shared" si="136"/>
        <v>7.359431889053882</v>
      </c>
      <c r="H730" s="25">
        <f t="shared" si="138"/>
        <v>0</v>
      </c>
      <c r="I730" s="25">
        <f t="shared" si="139"/>
        <v>-0.00019282046217627968</v>
      </c>
      <c r="J730" s="26" t="b">
        <f t="shared" si="140"/>
        <v>0</v>
      </c>
      <c r="K730" s="26" t="b">
        <f t="shared" si="141"/>
        <v>0</v>
      </c>
      <c r="L730" s="23">
        <v>4.2</v>
      </c>
      <c r="M730" s="37">
        <v>108602</v>
      </c>
      <c r="N730" s="37">
        <v>3031022</v>
      </c>
      <c r="O730" s="37">
        <v>11506</v>
      </c>
      <c r="P730" s="37">
        <v>14939.2</v>
      </c>
      <c r="Q730" s="37">
        <v>7124.4</v>
      </c>
      <c r="R730" s="37">
        <v>2963.8</v>
      </c>
      <c r="S730" s="37">
        <v>3749.6</v>
      </c>
      <c r="T730" s="37">
        <f t="shared" si="142"/>
        <v>2616</v>
      </c>
      <c r="U730" s="37">
        <f t="shared" si="131"/>
        <v>53051</v>
      </c>
      <c r="V730" s="37">
        <f t="shared" si="132"/>
        <v>293</v>
      </c>
      <c r="W730" s="37">
        <f t="shared" si="133"/>
        <v>362</v>
      </c>
      <c r="X730" s="37">
        <f t="shared" si="134"/>
        <v>161.59999999999945</v>
      </c>
      <c r="Y730" s="37">
        <f t="shared" si="135"/>
        <v>66.80000000000018</v>
      </c>
      <c r="Z730" s="37">
        <f t="shared" si="135"/>
        <v>87</v>
      </c>
    </row>
    <row r="731" spans="1:26" ht="16.5" customHeight="1">
      <c r="A731" s="58" t="s">
        <v>27</v>
      </c>
      <c r="B731" s="58">
        <v>1999</v>
      </c>
      <c r="C731" s="21" t="str">
        <f t="shared" si="137"/>
        <v>June-1999</v>
      </c>
      <c r="D731" s="23">
        <v>166</v>
      </c>
      <c r="E731" s="23">
        <v>243.806257521059</v>
      </c>
      <c r="F731" s="24">
        <v>5.15</v>
      </c>
      <c r="G731" s="1">
        <f t="shared" si="136"/>
        <v>7.356416964068607</v>
      </c>
      <c r="H731" s="25">
        <f t="shared" si="138"/>
        <v>0</v>
      </c>
      <c r="I731" s="25">
        <f t="shared" si="139"/>
        <v>-0.00040966816878351686</v>
      </c>
      <c r="J731" s="26" t="b">
        <f t="shared" si="140"/>
        <v>0</v>
      </c>
      <c r="K731" s="26" t="b">
        <f t="shared" si="141"/>
        <v>0</v>
      </c>
      <c r="L731" s="23">
        <v>4.3</v>
      </c>
      <c r="M731" s="37">
        <v>108819</v>
      </c>
      <c r="N731" s="37">
        <v>3045879</v>
      </c>
      <c r="O731" s="37">
        <v>11539</v>
      </c>
      <c r="P731" s="37">
        <v>14964</v>
      </c>
      <c r="Q731" s="37">
        <v>7139.1</v>
      </c>
      <c r="R731" s="37">
        <v>2977</v>
      </c>
      <c r="S731" s="37">
        <v>3757.3</v>
      </c>
      <c r="T731" s="37">
        <f t="shared" si="142"/>
        <v>2618</v>
      </c>
      <c r="U731" s="37">
        <f t="shared" si="131"/>
        <v>71345</v>
      </c>
      <c r="V731" s="37">
        <f t="shared" si="132"/>
        <v>324</v>
      </c>
      <c r="W731" s="37">
        <f t="shared" si="133"/>
        <v>367.7999999999993</v>
      </c>
      <c r="X731" s="37">
        <f t="shared" si="134"/>
        <v>173.5</v>
      </c>
      <c r="Y731" s="37">
        <f t="shared" si="135"/>
        <v>78.90000000000009</v>
      </c>
      <c r="Z731" s="37">
        <f t="shared" si="135"/>
        <v>94.10000000000036</v>
      </c>
    </row>
    <row r="732" spans="1:26" ht="16.5" customHeight="1">
      <c r="A732" s="58" t="s">
        <v>26</v>
      </c>
      <c r="B732" s="58">
        <v>1999</v>
      </c>
      <c r="C732" s="21" t="str">
        <f t="shared" si="137"/>
        <v>July-1999</v>
      </c>
      <c r="D732" s="23">
        <v>166.7</v>
      </c>
      <c r="E732" s="23">
        <v>244.8</v>
      </c>
      <c r="F732" s="24">
        <v>5.15</v>
      </c>
      <c r="G732" s="1">
        <f t="shared" si="136"/>
        <v>7.326554284207506</v>
      </c>
      <c r="H732" s="25">
        <f t="shared" si="138"/>
        <v>0</v>
      </c>
      <c r="I732" s="25">
        <f t="shared" si="139"/>
        <v>-0.0040594055512297444</v>
      </c>
      <c r="J732" s="26" t="b">
        <f t="shared" si="140"/>
        <v>0</v>
      </c>
      <c r="K732" s="26" t="b">
        <f t="shared" si="141"/>
        <v>0</v>
      </c>
      <c r="L732" s="23">
        <v>4.3</v>
      </c>
      <c r="M732" s="37">
        <v>109078</v>
      </c>
      <c r="N732" s="37">
        <v>3052897</v>
      </c>
      <c r="O732" s="37">
        <v>11546</v>
      </c>
      <c r="P732" s="37">
        <v>14995.1</v>
      </c>
      <c r="Q732" s="37">
        <v>7140.2</v>
      </c>
      <c r="R732" s="37">
        <v>2972.8</v>
      </c>
      <c r="S732" s="37">
        <v>3753.4</v>
      </c>
      <c r="T732" s="37">
        <f t="shared" si="142"/>
        <v>2799</v>
      </c>
      <c r="U732" s="37">
        <f t="shared" si="131"/>
        <v>69199</v>
      </c>
      <c r="V732" s="37">
        <f t="shared" si="132"/>
        <v>298</v>
      </c>
      <c r="W732" s="37">
        <f t="shared" si="133"/>
        <v>373.8000000000011</v>
      </c>
      <c r="X732" s="37">
        <f t="shared" si="134"/>
        <v>163.80000000000018</v>
      </c>
      <c r="Y732" s="37">
        <f t="shared" si="135"/>
        <v>70.60000000000036</v>
      </c>
      <c r="Z732" s="37">
        <f t="shared" si="135"/>
        <v>87.20000000000027</v>
      </c>
    </row>
    <row r="733" spans="1:26" ht="16.5" customHeight="1">
      <c r="A733" s="58" t="s">
        <v>25</v>
      </c>
      <c r="B733" s="58">
        <v>1999</v>
      </c>
      <c r="C733" s="21" t="str">
        <f t="shared" si="137"/>
        <v>August-1999</v>
      </c>
      <c r="D733" s="23">
        <v>167.1</v>
      </c>
      <c r="E733" s="23">
        <v>245.5</v>
      </c>
      <c r="F733" s="24">
        <v>5.15</v>
      </c>
      <c r="G733" s="1">
        <f t="shared" si="136"/>
        <v>7.305663905393066</v>
      </c>
      <c r="H733" s="25">
        <f t="shared" si="138"/>
        <v>0</v>
      </c>
      <c r="I733" s="25">
        <f t="shared" si="139"/>
        <v>-0.0028513238289203935</v>
      </c>
      <c r="J733" s="26" t="b">
        <f t="shared" si="140"/>
        <v>0</v>
      </c>
      <c r="K733" s="26" t="b">
        <f t="shared" si="141"/>
        <v>0</v>
      </c>
      <c r="L733" s="23">
        <v>4.2</v>
      </c>
      <c r="M733" s="37">
        <v>109202</v>
      </c>
      <c r="N733" s="37">
        <v>3056956</v>
      </c>
      <c r="O733" s="37">
        <v>11567</v>
      </c>
      <c r="P733" s="37">
        <v>15017.7</v>
      </c>
      <c r="Q733" s="37">
        <v>7147.5</v>
      </c>
      <c r="R733" s="37">
        <v>2975.8</v>
      </c>
      <c r="S733" s="37">
        <v>3759.5</v>
      </c>
      <c r="T733" s="37">
        <f t="shared" si="142"/>
        <v>2610</v>
      </c>
      <c r="U733" s="37">
        <f t="shared" si="131"/>
        <v>63115</v>
      </c>
      <c r="V733" s="37">
        <f t="shared" si="132"/>
        <v>294</v>
      </c>
      <c r="W733" s="37">
        <f t="shared" si="133"/>
        <v>378.60000000000036</v>
      </c>
      <c r="X733" s="37">
        <f t="shared" si="134"/>
        <v>156.89999999999964</v>
      </c>
      <c r="Y733" s="37">
        <f t="shared" si="135"/>
        <v>67.60000000000036</v>
      </c>
      <c r="Z733" s="37">
        <f t="shared" si="135"/>
        <v>84.30000000000018</v>
      </c>
    </row>
    <row r="734" spans="1:26" ht="16.5" customHeight="1">
      <c r="A734" s="58" t="s">
        <v>24</v>
      </c>
      <c r="B734" s="58">
        <v>1999</v>
      </c>
      <c r="C734" s="21" t="str">
        <f t="shared" si="137"/>
        <v>September-1999</v>
      </c>
      <c r="D734" s="23">
        <v>167.8</v>
      </c>
      <c r="E734" s="23">
        <v>246.4531268612269</v>
      </c>
      <c r="F734" s="24">
        <v>5.15</v>
      </c>
      <c r="G734" s="1">
        <f t="shared" si="136"/>
        <v>7.277410157526249</v>
      </c>
      <c r="H734" s="25">
        <f t="shared" si="138"/>
        <v>0</v>
      </c>
      <c r="I734" s="25">
        <f t="shared" si="139"/>
        <v>-0.0038673758104257328</v>
      </c>
      <c r="J734" s="26" t="b">
        <f t="shared" si="140"/>
        <v>0</v>
      </c>
      <c r="K734" s="26" t="b">
        <f t="shared" si="141"/>
        <v>0</v>
      </c>
      <c r="L734" s="23">
        <v>4.2</v>
      </c>
      <c r="M734" s="37">
        <v>109387</v>
      </c>
      <c r="N734" s="37">
        <v>3053146</v>
      </c>
      <c r="O734" s="37">
        <v>11597</v>
      </c>
      <c r="P734" s="37">
        <v>15033.7</v>
      </c>
      <c r="Q734" s="37">
        <v>7160.7</v>
      </c>
      <c r="R734" s="37">
        <v>2977.8</v>
      </c>
      <c r="S734" s="37">
        <v>3766</v>
      </c>
      <c r="T734" s="37">
        <f t="shared" si="142"/>
        <v>2598</v>
      </c>
      <c r="U734" s="37">
        <f t="shared" si="131"/>
        <v>62651</v>
      </c>
      <c r="V734" s="37">
        <f t="shared" si="132"/>
        <v>286</v>
      </c>
      <c r="W734" s="37">
        <f t="shared" si="133"/>
        <v>360.2000000000007</v>
      </c>
      <c r="X734" s="37">
        <f t="shared" si="134"/>
        <v>151.89999999999964</v>
      </c>
      <c r="Y734" s="37">
        <f t="shared" si="135"/>
        <v>65.60000000000036</v>
      </c>
      <c r="Z734" s="37">
        <f t="shared" si="135"/>
        <v>82.19999999999982</v>
      </c>
    </row>
    <row r="735" spans="1:26" ht="16.5" customHeight="1">
      <c r="A735" s="58" t="s">
        <v>23</v>
      </c>
      <c r="B735" s="58">
        <v>1999</v>
      </c>
      <c r="C735" s="21" t="str">
        <f t="shared" si="137"/>
        <v>October-1999</v>
      </c>
      <c r="D735" s="23">
        <v>168.1</v>
      </c>
      <c r="E735" s="23">
        <v>247.0530321046373</v>
      </c>
      <c r="F735" s="24">
        <v>5.15</v>
      </c>
      <c r="G735" s="1">
        <f t="shared" si="136"/>
        <v>7.259738824068988</v>
      </c>
      <c r="H735" s="25">
        <f t="shared" si="138"/>
        <v>0</v>
      </c>
      <c r="I735" s="25">
        <f t="shared" si="139"/>
        <v>-0.0024282448116498268</v>
      </c>
      <c r="J735" s="26" t="b">
        <f t="shared" si="140"/>
        <v>0</v>
      </c>
      <c r="K735" s="26" t="b">
        <f t="shared" si="141"/>
        <v>0</v>
      </c>
      <c r="L735" s="23">
        <v>4.1</v>
      </c>
      <c r="M735" s="37">
        <v>109734</v>
      </c>
      <c r="N735" s="37">
        <v>3072126</v>
      </c>
      <c r="O735" s="37">
        <v>11648</v>
      </c>
      <c r="P735" s="37">
        <v>15076.9</v>
      </c>
      <c r="Q735" s="37">
        <v>7198.7</v>
      </c>
      <c r="R735" s="37">
        <v>2994.6</v>
      </c>
      <c r="S735" s="37">
        <v>3785.6</v>
      </c>
      <c r="T735" s="37">
        <f t="shared" si="142"/>
        <v>2762</v>
      </c>
      <c r="U735" s="37">
        <f aca="true" t="shared" si="143" ref="U735:U798">IF(N723&gt;0,N735-N723,"")</f>
        <v>67728</v>
      </c>
      <c r="V735" s="37">
        <f aca="true" t="shared" si="144" ref="V735:V798">IF(O723&gt;0,O735-O723,"")</f>
        <v>350</v>
      </c>
      <c r="W735" s="37">
        <f aca="true" t="shared" si="145" ref="W735:W798">IF(P723&gt;0,P735-P723,"")</f>
        <v>394.7999999999993</v>
      </c>
      <c r="X735" s="37">
        <f aca="true" t="shared" si="146" ref="X735:X798">IF(Q723&gt;0,Q735-Q723,"")</f>
        <v>196.19999999999982</v>
      </c>
      <c r="Y735" s="37">
        <f aca="true" t="shared" si="147" ref="Y735:Z798">IF(R723&gt;0,R735-R723,"")</f>
        <v>80.90000000000009</v>
      </c>
      <c r="Z735" s="37">
        <f t="shared" si="147"/>
        <v>104.19999999999982</v>
      </c>
    </row>
    <row r="736" spans="1:26" ht="16.5" customHeight="1">
      <c r="A736" s="58" t="s">
        <v>22</v>
      </c>
      <c r="B736" s="58">
        <v>1999</v>
      </c>
      <c r="C736" s="21" t="str">
        <f t="shared" si="137"/>
        <v>November-1999</v>
      </c>
      <c r="D736" s="23">
        <v>168.4</v>
      </c>
      <c r="E736" s="23">
        <v>247.34688057041</v>
      </c>
      <c r="F736" s="24">
        <v>5.15</v>
      </c>
      <c r="G736" s="1">
        <f t="shared" si="136"/>
        <v>7.2511142434377565</v>
      </c>
      <c r="H736" s="25">
        <f t="shared" si="138"/>
        <v>0</v>
      </c>
      <c r="I736" s="25">
        <f t="shared" si="139"/>
        <v>-0.0011880015025660384</v>
      </c>
      <c r="J736" s="26" t="b">
        <f t="shared" si="140"/>
        <v>0</v>
      </c>
      <c r="K736" s="26" t="b">
        <f t="shared" si="141"/>
        <v>0</v>
      </c>
      <c r="L736" s="23">
        <v>4.1</v>
      </c>
      <c r="M736" s="37">
        <v>109988</v>
      </c>
      <c r="N736" s="37">
        <v>3079729</v>
      </c>
      <c r="O736" s="37">
        <v>11682</v>
      </c>
      <c r="P736" s="37">
        <v>15088</v>
      </c>
      <c r="Q736" s="37">
        <v>7216.9</v>
      </c>
      <c r="R736" s="37">
        <v>3004.8</v>
      </c>
      <c r="S736" s="37">
        <v>3796.2</v>
      </c>
      <c r="T736" s="37">
        <f t="shared" si="142"/>
        <v>2777</v>
      </c>
      <c r="U736" s="37">
        <f t="shared" si="143"/>
        <v>78295</v>
      </c>
      <c r="V736" s="37">
        <f t="shared" si="144"/>
        <v>345</v>
      </c>
      <c r="W736" s="37">
        <f t="shared" si="145"/>
        <v>371.7000000000007</v>
      </c>
      <c r="X736" s="37">
        <f t="shared" si="146"/>
        <v>195.69999999999982</v>
      </c>
      <c r="Y736" s="37">
        <f t="shared" si="147"/>
        <v>83.5</v>
      </c>
      <c r="Z736" s="37">
        <f t="shared" si="147"/>
        <v>104.59999999999991</v>
      </c>
    </row>
    <row r="737" spans="1:26" ht="16.5" customHeight="1">
      <c r="A737" s="58" t="s">
        <v>21</v>
      </c>
      <c r="B737" s="58">
        <v>1999</v>
      </c>
      <c r="C737" s="21" t="str">
        <f t="shared" si="137"/>
        <v>December-1999</v>
      </c>
      <c r="D737" s="23">
        <v>168.8</v>
      </c>
      <c r="E737" s="23">
        <v>248.0346999405823</v>
      </c>
      <c r="F737" s="24">
        <v>5.15</v>
      </c>
      <c r="G737" s="1">
        <f t="shared" si="136"/>
        <v>7.23100634388514</v>
      </c>
      <c r="H737" s="25">
        <f t="shared" si="138"/>
        <v>0</v>
      </c>
      <c r="I737" s="25">
        <f t="shared" si="139"/>
        <v>-0.002773077195799889</v>
      </c>
      <c r="J737" s="26" t="b">
        <f t="shared" si="140"/>
        <v>0</v>
      </c>
      <c r="K737" s="26" t="b">
        <f t="shared" si="141"/>
        <v>0</v>
      </c>
      <c r="L737" s="23">
        <v>4</v>
      </c>
      <c r="M737" s="37">
        <v>110240</v>
      </c>
      <c r="N737" s="37">
        <v>3087434</v>
      </c>
      <c r="O737" s="37">
        <v>11706</v>
      </c>
      <c r="P737" s="37">
        <v>15149.7</v>
      </c>
      <c r="Q737" s="37">
        <v>7234.4</v>
      </c>
      <c r="R737" s="37">
        <v>3013.9</v>
      </c>
      <c r="S737" s="37">
        <v>3810.9</v>
      </c>
      <c r="T737" s="37">
        <f t="shared" si="142"/>
        <v>2718</v>
      </c>
      <c r="U737" s="37">
        <f t="shared" si="143"/>
        <v>68132</v>
      </c>
      <c r="V737" s="37">
        <f t="shared" si="144"/>
        <v>330</v>
      </c>
      <c r="W737" s="37">
        <f t="shared" si="145"/>
        <v>407</v>
      </c>
      <c r="X737" s="37">
        <f t="shared" si="146"/>
        <v>191</v>
      </c>
      <c r="Y737" s="37">
        <f t="shared" si="147"/>
        <v>83.20000000000027</v>
      </c>
      <c r="Z737" s="37">
        <f t="shared" si="147"/>
        <v>105.59999999999991</v>
      </c>
    </row>
    <row r="738" spans="1:26" ht="16.5" customHeight="1">
      <c r="A738" s="58" t="s">
        <v>20</v>
      </c>
      <c r="B738" s="58">
        <v>2000</v>
      </c>
      <c r="C738" s="21" t="str">
        <f t="shared" si="137"/>
        <v>January-2000</v>
      </c>
      <c r="D738" s="23">
        <v>169.3</v>
      </c>
      <c r="E738" s="23">
        <v>248.8348933649289</v>
      </c>
      <c r="F738" s="24">
        <v>5.15</v>
      </c>
      <c r="G738" s="1">
        <f t="shared" si="136"/>
        <v>7.207753159215015</v>
      </c>
      <c r="H738" s="25">
        <f t="shared" si="138"/>
        <v>0</v>
      </c>
      <c r="I738" s="25">
        <f t="shared" si="139"/>
        <v>-0.0032157605130285205</v>
      </c>
      <c r="J738" s="26" t="b">
        <f t="shared" si="140"/>
        <v>0</v>
      </c>
      <c r="K738" s="26" t="b">
        <f t="shared" si="141"/>
        <v>0</v>
      </c>
      <c r="L738" s="23">
        <v>4</v>
      </c>
      <c r="M738" s="37">
        <v>110439</v>
      </c>
      <c r="N738" s="37">
        <v>3092560</v>
      </c>
      <c r="O738" s="37">
        <v>11713</v>
      </c>
      <c r="P738" s="37">
        <v>15181.4</v>
      </c>
      <c r="Q738" s="37">
        <v>7245.9</v>
      </c>
      <c r="R738" s="37">
        <v>3013.6</v>
      </c>
      <c r="S738" s="37">
        <v>3811.9</v>
      </c>
      <c r="T738" s="37">
        <f t="shared" si="142"/>
        <v>2796</v>
      </c>
      <c r="U738" s="37">
        <f t="shared" si="143"/>
        <v>80152</v>
      </c>
      <c r="V738" s="37">
        <f t="shared" si="144"/>
        <v>328</v>
      </c>
      <c r="W738" s="37">
        <f t="shared" si="145"/>
        <v>403.60000000000036</v>
      </c>
      <c r="X738" s="37">
        <f t="shared" si="146"/>
        <v>197.5</v>
      </c>
      <c r="Y738" s="37">
        <f t="shared" si="147"/>
        <v>84.29999999999973</v>
      </c>
      <c r="Z738" s="37">
        <f t="shared" si="147"/>
        <v>114</v>
      </c>
    </row>
    <row r="739" spans="1:26" ht="16.5" customHeight="1">
      <c r="A739" s="58" t="s">
        <v>19</v>
      </c>
      <c r="B739" s="58">
        <v>2000</v>
      </c>
      <c r="C739" s="21" t="str">
        <f t="shared" si="137"/>
        <v>February-2000</v>
      </c>
      <c r="D739" s="23">
        <v>170</v>
      </c>
      <c r="E739" s="23">
        <v>249.793875147232</v>
      </c>
      <c r="F739" s="24">
        <v>5.15</v>
      </c>
      <c r="G739" s="1">
        <f t="shared" si="136"/>
        <v>7.180081928417419</v>
      </c>
      <c r="H739" s="25">
        <f t="shared" si="138"/>
        <v>0</v>
      </c>
      <c r="I739" s="25">
        <f t="shared" si="139"/>
        <v>-0.003839092458683746</v>
      </c>
      <c r="J739" s="26" t="b">
        <f t="shared" si="140"/>
        <v>0</v>
      </c>
      <c r="K739" s="26" t="b">
        <f t="shared" si="141"/>
        <v>0</v>
      </c>
      <c r="L739" s="23">
        <v>4.1</v>
      </c>
      <c r="M739" s="37">
        <v>110541</v>
      </c>
      <c r="N739" s="37">
        <v>3095174</v>
      </c>
      <c r="O739" s="37">
        <v>11719</v>
      </c>
      <c r="P739" s="37">
        <v>15196.8</v>
      </c>
      <c r="Q739" s="37">
        <v>7249.1</v>
      </c>
      <c r="R739" s="37">
        <v>3016.6</v>
      </c>
      <c r="S739" s="37">
        <v>3811.6</v>
      </c>
      <c r="T739" s="37">
        <f t="shared" si="142"/>
        <v>2548</v>
      </c>
      <c r="U739" s="37">
        <f t="shared" si="143"/>
        <v>71792</v>
      </c>
      <c r="V739" s="37">
        <f t="shared" si="144"/>
        <v>294</v>
      </c>
      <c r="W739" s="37">
        <f t="shared" si="145"/>
        <v>354.39999999999964</v>
      </c>
      <c r="X739" s="37">
        <f t="shared" si="146"/>
        <v>170.10000000000036</v>
      </c>
      <c r="Y739" s="37">
        <f t="shared" si="147"/>
        <v>71.19999999999982</v>
      </c>
      <c r="Z739" s="37">
        <f t="shared" si="147"/>
        <v>87.5</v>
      </c>
    </row>
    <row r="740" spans="1:26" ht="16.5" customHeight="1">
      <c r="A740" s="58" t="s">
        <v>18</v>
      </c>
      <c r="B740" s="58">
        <v>2000</v>
      </c>
      <c r="C740" s="21" t="str">
        <f t="shared" si="137"/>
        <v>March-2000</v>
      </c>
      <c r="D740" s="23">
        <v>171</v>
      </c>
      <c r="E740" s="23">
        <v>251.2061915887851</v>
      </c>
      <c r="F740" s="24">
        <v>5.15</v>
      </c>
      <c r="G740" s="1">
        <f t="shared" si="136"/>
        <v>7.139714500787284</v>
      </c>
      <c r="H740" s="25">
        <f t="shared" si="138"/>
        <v>0</v>
      </c>
      <c r="I740" s="25">
        <f t="shared" si="139"/>
        <v>-0.005622140253075392</v>
      </c>
      <c r="J740" s="26" t="b">
        <f t="shared" si="140"/>
        <v>0</v>
      </c>
      <c r="K740" s="26" t="b">
        <f t="shared" si="141"/>
        <v>0</v>
      </c>
      <c r="L740" s="23">
        <v>4</v>
      </c>
      <c r="M740" s="37">
        <v>110875</v>
      </c>
      <c r="N740" s="37">
        <v>3104497</v>
      </c>
      <c r="O740" s="37">
        <v>11788</v>
      </c>
      <c r="P740" s="37">
        <v>15220.3</v>
      </c>
      <c r="Q740" s="37">
        <v>7282.9</v>
      </c>
      <c r="R740" s="37">
        <v>3029.3</v>
      </c>
      <c r="S740" s="37">
        <v>3831.1</v>
      </c>
      <c r="T740" s="37">
        <f t="shared" si="142"/>
        <v>2799</v>
      </c>
      <c r="U740" s="37">
        <f t="shared" si="143"/>
        <v>87675</v>
      </c>
      <c r="V740" s="37">
        <f t="shared" si="144"/>
        <v>345</v>
      </c>
      <c r="W740" s="37">
        <f t="shared" si="145"/>
        <v>360.6999999999989</v>
      </c>
      <c r="X740" s="37">
        <f t="shared" si="146"/>
        <v>196.19999999999982</v>
      </c>
      <c r="Y740" s="37">
        <f t="shared" si="147"/>
        <v>81.60000000000036</v>
      </c>
      <c r="Z740" s="37">
        <f t="shared" si="147"/>
        <v>101.69999999999982</v>
      </c>
    </row>
    <row r="741" spans="1:26" ht="16.5" customHeight="1">
      <c r="A741" s="58" t="s">
        <v>17</v>
      </c>
      <c r="B741" s="58">
        <v>2000</v>
      </c>
      <c r="C741" s="21" t="str">
        <f t="shared" si="137"/>
        <v>April-2000</v>
      </c>
      <c r="D741" s="23">
        <v>170.9</v>
      </c>
      <c r="E741" s="23">
        <v>251.1122591943958</v>
      </c>
      <c r="F741" s="24">
        <v>5.15</v>
      </c>
      <c r="G741" s="1">
        <f t="shared" si="136"/>
        <v>7.1423852205700085</v>
      </c>
      <c r="H741" s="25">
        <f t="shared" si="138"/>
        <v>0</v>
      </c>
      <c r="I741" s="25">
        <f t="shared" si="139"/>
        <v>0.00037406534707096206</v>
      </c>
      <c r="J741" s="26" t="b">
        <f t="shared" si="140"/>
        <v>0</v>
      </c>
      <c r="K741" s="26" t="b">
        <f t="shared" si="141"/>
        <v>0</v>
      </c>
      <c r="L741" s="23">
        <v>3.8</v>
      </c>
      <c r="M741" s="37">
        <v>111093</v>
      </c>
      <c r="N741" s="37">
        <v>3112099</v>
      </c>
      <c r="O741" s="37">
        <v>11834</v>
      </c>
      <c r="P741" s="37">
        <v>15298.4</v>
      </c>
      <c r="Q741" s="37">
        <v>7290.8</v>
      </c>
      <c r="R741" s="37">
        <v>3030.4</v>
      </c>
      <c r="S741" s="37">
        <v>3838.3</v>
      </c>
      <c r="T741" s="37">
        <f t="shared" si="142"/>
        <v>2710</v>
      </c>
      <c r="U741" s="37">
        <f t="shared" si="143"/>
        <v>78535</v>
      </c>
      <c r="V741" s="37">
        <f t="shared" si="144"/>
        <v>356</v>
      </c>
      <c r="W741" s="37">
        <f t="shared" si="145"/>
        <v>391.39999999999964</v>
      </c>
      <c r="X741" s="37">
        <f t="shared" si="146"/>
        <v>182.60000000000036</v>
      </c>
      <c r="Y741" s="37">
        <f t="shared" si="147"/>
        <v>72.70000000000027</v>
      </c>
      <c r="Z741" s="37">
        <f t="shared" si="147"/>
        <v>94.80000000000018</v>
      </c>
    </row>
    <row r="742" spans="1:26" ht="16.5" customHeight="1">
      <c r="A742" s="58" t="s">
        <v>16</v>
      </c>
      <c r="B742" s="58">
        <v>2000</v>
      </c>
      <c r="C742" s="21" t="str">
        <f t="shared" si="137"/>
        <v>May-2000</v>
      </c>
      <c r="D742" s="23">
        <v>171.2</v>
      </c>
      <c r="E742" s="23">
        <v>251.4593586005831</v>
      </c>
      <c r="F742" s="24">
        <v>5.15</v>
      </c>
      <c r="G742" s="1">
        <f t="shared" si="136"/>
        <v>7.132526300692787</v>
      </c>
      <c r="H742" s="25">
        <f t="shared" si="138"/>
        <v>0</v>
      </c>
      <c r="I742" s="25">
        <f t="shared" si="139"/>
        <v>-0.0013803399806591177</v>
      </c>
      <c r="J742" s="26" t="b">
        <f t="shared" si="140"/>
        <v>0</v>
      </c>
      <c r="K742" s="26" t="b">
        <f t="shared" si="141"/>
        <v>0</v>
      </c>
      <c r="L742" s="23">
        <v>4</v>
      </c>
      <c r="M742" s="37">
        <v>110975</v>
      </c>
      <c r="N742" s="37">
        <v>3099965</v>
      </c>
      <c r="O742" s="37">
        <v>11827</v>
      </c>
      <c r="P742" s="37">
        <v>15253</v>
      </c>
      <c r="Q742" s="37">
        <v>7282.5</v>
      </c>
      <c r="R742" s="37">
        <v>3031.3</v>
      </c>
      <c r="S742" s="37">
        <v>3832.8</v>
      </c>
      <c r="T742" s="37">
        <f t="shared" si="142"/>
        <v>2373</v>
      </c>
      <c r="U742" s="37">
        <f t="shared" si="143"/>
        <v>68943</v>
      </c>
      <c r="V742" s="37">
        <f t="shared" si="144"/>
        <v>321</v>
      </c>
      <c r="W742" s="37">
        <f t="shared" si="145"/>
        <v>313.7999999999993</v>
      </c>
      <c r="X742" s="37">
        <f t="shared" si="146"/>
        <v>158.10000000000036</v>
      </c>
      <c r="Y742" s="37">
        <f t="shared" si="147"/>
        <v>67.5</v>
      </c>
      <c r="Z742" s="37">
        <f t="shared" si="147"/>
        <v>83.20000000000027</v>
      </c>
    </row>
    <row r="743" spans="1:26" ht="16.5" customHeight="1">
      <c r="A743" s="58" t="s">
        <v>27</v>
      </c>
      <c r="B743" s="58">
        <v>2000</v>
      </c>
      <c r="C743" s="21" t="str">
        <f t="shared" si="137"/>
        <v>June-2000</v>
      </c>
      <c r="D743" s="23">
        <v>172.2</v>
      </c>
      <c r="E743" s="23">
        <v>253.0061484918793</v>
      </c>
      <c r="F743" s="24">
        <v>5.15</v>
      </c>
      <c r="G743" s="1">
        <f t="shared" si="136"/>
        <v>7.088920563650116</v>
      </c>
      <c r="H743" s="25">
        <f t="shared" si="138"/>
        <v>0</v>
      </c>
      <c r="I743" s="25">
        <f t="shared" si="139"/>
        <v>-0.006113645460856576</v>
      </c>
      <c r="J743" s="26" t="b">
        <f t="shared" si="140"/>
        <v>0</v>
      </c>
      <c r="K743" s="26" t="b">
        <f t="shared" si="141"/>
        <v>0</v>
      </c>
      <c r="L743" s="23">
        <v>4</v>
      </c>
      <c r="M743" s="37">
        <v>111188</v>
      </c>
      <c r="N743" s="37">
        <v>3105831</v>
      </c>
      <c r="O743" s="37">
        <v>11869</v>
      </c>
      <c r="P743" s="37">
        <v>15258.6</v>
      </c>
      <c r="Q743" s="37">
        <v>7294.1</v>
      </c>
      <c r="R743" s="37">
        <v>3037.7</v>
      </c>
      <c r="S743" s="37">
        <v>3837.2</v>
      </c>
      <c r="T743" s="37">
        <f t="shared" si="142"/>
        <v>2369</v>
      </c>
      <c r="U743" s="37">
        <f t="shared" si="143"/>
        <v>59952</v>
      </c>
      <c r="V743" s="37">
        <f t="shared" si="144"/>
        <v>330</v>
      </c>
      <c r="W743" s="37">
        <f t="shared" si="145"/>
        <v>294.60000000000036</v>
      </c>
      <c r="X743" s="37">
        <f t="shared" si="146"/>
        <v>155</v>
      </c>
      <c r="Y743" s="37">
        <f t="shared" si="147"/>
        <v>60.69999999999982</v>
      </c>
      <c r="Z743" s="37">
        <f t="shared" si="147"/>
        <v>79.89999999999964</v>
      </c>
    </row>
    <row r="744" spans="1:26" ht="16.5" customHeight="1">
      <c r="A744" s="58" t="s">
        <v>26</v>
      </c>
      <c r="B744" s="58">
        <v>2000</v>
      </c>
      <c r="C744" s="21" t="str">
        <f t="shared" si="137"/>
        <v>July-2000</v>
      </c>
      <c r="D744" s="23">
        <v>172.7</v>
      </c>
      <c r="E744" s="23">
        <v>253.653125</v>
      </c>
      <c r="F744" s="24">
        <v>5.15</v>
      </c>
      <c r="G744" s="1">
        <f t="shared" si="136"/>
        <v>7.070839315596832</v>
      </c>
      <c r="H744" s="25">
        <f t="shared" si="138"/>
        <v>0</v>
      </c>
      <c r="I744" s="25">
        <f t="shared" si="139"/>
        <v>-0.002550634880294722</v>
      </c>
      <c r="J744" s="26" t="b">
        <f t="shared" si="140"/>
        <v>0</v>
      </c>
      <c r="K744" s="26" t="b">
        <f t="shared" si="141"/>
        <v>0</v>
      </c>
      <c r="L744" s="23">
        <v>4</v>
      </c>
      <c r="M744" s="37">
        <v>111384</v>
      </c>
      <c r="N744" s="37">
        <v>3110153</v>
      </c>
      <c r="O744" s="37">
        <v>11900</v>
      </c>
      <c r="P744" s="37">
        <v>15287</v>
      </c>
      <c r="Q744" s="37">
        <v>7300</v>
      </c>
      <c r="R744" s="37">
        <v>3043.9</v>
      </c>
      <c r="S744" s="37">
        <v>3842.2</v>
      </c>
      <c r="T744" s="37">
        <f t="shared" si="142"/>
        <v>2306</v>
      </c>
      <c r="U744" s="37">
        <f t="shared" si="143"/>
        <v>57256</v>
      </c>
      <c r="V744" s="37">
        <f t="shared" si="144"/>
        <v>354</v>
      </c>
      <c r="W744" s="37">
        <f t="shared" si="145"/>
        <v>291.89999999999964</v>
      </c>
      <c r="X744" s="37">
        <f t="shared" si="146"/>
        <v>159.80000000000018</v>
      </c>
      <c r="Y744" s="37">
        <f t="shared" si="147"/>
        <v>71.09999999999991</v>
      </c>
      <c r="Z744" s="37">
        <f t="shared" si="147"/>
        <v>88.79999999999973</v>
      </c>
    </row>
    <row r="745" spans="1:26" ht="16.5" customHeight="1">
      <c r="A745" s="58" t="s">
        <v>25</v>
      </c>
      <c r="B745" s="58">
        <v>2000</v>
      </c>
      <c r="C745" s="21" t="str">
        <f t="shared" si="137"/>
        <v>August-2000</v>
      </c>
      <c r="D745" s="23">
        <v>172.7</v>
      </c>
      <c r="E745" s="23">
        <v>253.7530671296296</v>
      </c>
      <c r="F745" s="24">
        <v>5.15</v>
      </c>
      <c r="G745" s="1">
        <f t="shared" si="136"/>
        <v>7.068054424176747</v>
      </c>
      <c r="H745" s="25">
        <f t="shared" si="138"/>
        <v>0</v>
      </c>
      <c r="I745" s="25">
        <f t="shared" si="139"/>
        <v>-0.0003938558487592836</v>
      </c>
      <c r="J745" s="26" t="b">
        <f t="shared" si="140"/>
        <v>0</v>
      </c>
      <c r="K745" s="26" t="b">
        <f t="shared" si="141"/>
        <v>0</v>
      </c>
      <c r="L745" s="23">
        <v>4.1</v>
      </c>
      <c r="M745" s="37">
        <v>111404</v>
      </c>
      <c r="N745" s="37">
        <v>3102179</v>
      </c>
      <c r="O745" s="37">
        <v>11927</v>
      </c>
      <c r="P745" s="37">
        <v>15298.2</v>
      </c>
      <c r="Q745" s="37">
        <v>7329.1</v>
      </c>
      <c r="R745" s="37">
        <v>3055.7</v>
      </c>
      <c r="S745" s="37">
        <v>3855.9</v>
      </c>
      <c r="T745" s="37">
        <f t="shared" si="142"/>
        <v>2202</v>
      </c>
      <c r="U745" s="37">
        <f t="shared" si="143"/>
        <v>45223</v>
      </c>
      <c r="V745" s="37">
        <f t="shared" si="144"/>
        <v>360</v>
      </c>
      <c r="W745" s="37">
        <f t="shared" si="145"/>
        <v>280.5</v>
      </c>
      <c r="X745" s="37">
        <f t="shared" si="146"/>
        <v>181.60000000000036</v>
      </c>
      <c r="Y745" s="37">
        <f t="shared" si="147"/>
        <v>79.89999999999964</v>
      </c>
      <c r="Z745" s="37">
        <f t="shared" si="147"/>
        <v>96.40000000000009</v>
      </c>
    </row>
    <row r="746" spans="1:26" ht="16.5" customHeight="1">
      <c r="A746" s="58" t="s">
        <v>24</v>
      </c>
      <c r="B746" s="58">
        <v>2000</v>
      </c>
      <c r="C746" s="21" t="str">
        <f t="shared" si="137"/>
        <v>September-2000</v>
      </c>
      <c r="D746" s="23">
        <v>173.6</v>
      </c>
      <c r="E746" s="23">
        <v>255.0530800230282</v>
      </c>
      <c r="F746" s="24">
        <v>5.15</v>
      </c>
      <c r="G746" s="1">
        <f t="shared" si="136"/>
        <v>7.032028347244671</v>
      </c>
      <c r="H746" s="25">
        <f t="shared" si="138"/>
        <v>0</v>
      </c>
      <c r="I746" s="25">
        <f t="shared" si="139"/>
        <v>-0.005097028796049896</v>
      </c>
      <c r="J746" s="26" t="b">
        <f t="shared" si="140"/>
        <v>0</v>
      </c>
      <c r="K746" s="26" t="b">
        <f t="shared" si="141"/>
        <v>0</v>
      </c>
      <c r="L746" s="23">
        <v>3.9</v>
      </c>
      <c r="M746" s="37">
        <v>111642</v>
      </c>
      <c r="N746" s="37">
        <v>3116635</v>
      </c>
      <c r="O746" s="37">
        <v>11940</v>
      </c>
      <c r="P746" s="37">
        <v>15317.3</v>
      </c>
      <c r="Q746" s="37">
        <v>7361.7</v>
      </c>
      <c r="R746" s="37">
        <v>3063.7</v>
      </c>
      <c r="S746" s="37">
        <v>3876.1</v>
      </c>
      <c r="T746" s="37">
        <f t="shared" si="142"/>
        <v>2255</v>
      </c>
      <c r="U746" s="37">
        <f t="shared" si="143"/>
        <v>63489</v>
      </c>
      <c r="V746" s="37">
        <f t="shared" si="144"/>
        <v>343</v>
      </c>
      <c r="W746" s="37">
        <f t="shared" si="145"/>
        <v>283.59999999999854</v>
      </c>
      <c r="X746" s="37">
        <f t="shared" si="146"/>
        <v>201</v>
      </c>
      <c r="Y746" s="37">
        <f t="shared" si="147"/>
        <v>85.89999999999964</v>
      </c>
      <c r="Z746" s="37">
        <f t="shared" si="147"/>
        <v>110.09999999999991</v>
      </c>
    </row>
    <row r="747" spans="1:26" ht="16.5" customHeight="1">
      <c r="A747" s="58" t="s">
        <v>23</v>
      </c>
      <c r="B747" s="58">
        <v>2000</v>
      </c>
      <c r="C747" s="21" t="str">
        <f t="shared" si="137"/>
        <v>October-2000</v>
      </c>
      <c r="D747" s="23">
        <v>173.9</v>
      </c>
      <c r="E747" s="23">
        <v>255.4531034482759</v>
      </c>
      <c r="F747" s="24">
        <v>5.15</v>
      </c>
      <c r="G747" s="1">
        <f t="shared" si="136"/>
        <v>7.021016635004998</v>
      </c>
      <c r="H747" s="25">
        <f t="shared" si="138"/>
        <v>0</v>
      </c>
      <c r="I747" s="25">
        <f t="shared" si="139"/>
        <v>-0.0015659368386913286</v>
      </c>
      <c r="J747" s="26" t="b">
        <f t="shared" si="140"/>
        <v>0</v>
      </c>
      <c r="K747" s="26" t="b">
        <f t="shared" si="141"/>
        <v>0</v>
      </c>
      <c r="L747" s="23">
        <v>3.9</v>
      </c>
      <c r="M747" s="37">
        <v>111620</v>
      </c>
      <c r="N747" s="37">
        <v>3115846</v>
      </c>
      <c r="O747" s="37">
        <v>11876</v>
      </c>
      <c r="P747" s="37">
        <v>15324.3</v>
      </c>
      <c r="Q747" s="37">
        <v>7301.9</v>
      </c>
      <c r="R747" s="37">
        <v>3040.6</v>
      </c>
      <c r="S747" s="37">
        <v>3842.4</v>
      </c>
      <c r="T747" s="37">
        <f t="shared" si="142"/>
        <v>1886</v>
      </c>
      <c r="U747" s="37">
        <f t="shared" si="143"/>
        <v>43720</v>
      </c>
      <c r="V747" s="37">
        <f t="shared" si="144"/>
        <v>228</v>
      </c>
      <c r="W747" s="37">
        <f t="shared" si="145"/>
        <v>247.39999999999964</v>
      </c>
      <c r="X747" s="37">
        <f t="shared" si="146"/>
        <v>103.19999999999982</v>
      </c>
      <c r="Y747" s="37">
        <f t="shared" si="147"/>
        <v>46</v>
      </c>
      <c r="Z747" s="37">
        <f t="shared" si="147"/>
        <v>56.80000000000018</v>
      </c>
    </row>
    <row r="748" spans="1:26" ht="16.5" customHeight="1">
      <c r="A748" s="58" t="s">
        <v>22</v>
      </c>
      <c r="B748" s="58">
        <v>2000</v>
      </c>
      <c r="C748" s="21" t="str">
        <f t="shared" si="137"/>
        <v>November-2000</v>
      </c>
      <c r="D748" s="23">
        <v>174.2</v>
      </c>
      <c r="E748" s="23">
        <v>255.9469270534176</v>
      </c>
      <c r="F748" s="24">
        <v>5.15</v>
      </c>
      <c r="G748" s="1">
        <f t="shared" si="136"/>
        <v>7.007470296369979</v>
      </c>
      <c r="H748" s="25">
        <f t="shared" si="138"/>
        <v>0</v>
      </c>
      <c r="I748" s="25">
        <f t="shared" si="139"/>
        <v>-0.0019293984531357777</v>
      </c>
      <c r="J748" s="26" t="b">
        <f t="shared" si="140"/>
        <v>0</v>
      </c>
      <c r="K748" s="26" t="b">
        <f t="shared" si="141"/>
        <v>0</v>
      </c>
      <c r="L748" s="23">
        <v>3.9</v>
      </c>
      <c r="M748" s="37">
        <v>111829</v>
      </c>
      <c r="N748" s="37">
        <v>3111242</v>
      </c>
      <c r="O748" s="37">
        <v>11946</v>
      </c>
      <c r="P748" s="37">
        <v>15338.5</v>
      </c>
      <c r="Q748" s="37">
        <v>7358.7</v>
      </c>
      <c r="R748" s="37">
        <v>3067.5</v>
      </c>
      <c r="S748" s="37">
        <v>3871.2</v>
      </c>
      <c r="T748" s="37">
        <f t="shared" si="142"/>
        <v>1841</v>
      </c>
      <c r="U748" s="37">
        <f t="shared" si="143"/>
        <v>31513</v>
      </c>
      <c r="V748" s="37">
        <f t="shared" si="144"/>
        <v>264</v>
      </c>
      <c r="W748" s="37">
        <f t="shared" si="145"/>
        <v>250.5</v>
      </c>
      <c r="X748" s="37">
        <f t="shared" si="146"/>
        <v>141.80000000000018</v>
      </c>
      <c r="Y748" s="37">
        <f t="shared" si="147"/>
        <v>62.69999999999982</v>
      </c>
      <c r="Z748" s="37">
        <f t="shared" si="147"/>
        <v>75</v>
      </c>
    </row>
    <row r="749" spans="1:26" ht="16.5" customHeight="1">
      <c r="A749" s="58" t="s">
        <v>21</v>
      </c>
      <c r="B749" s="58">
        <v>2000</v>
      </c>
      <c r="C749" s="21" t="str">
        <f t="shared" si="137"/>
        <v>December-2000</v>
      </c>
      <c r="D749" s="23">
        <v>174.6</v>
      </c>
      <c r="E749" s="23">
        <v>256.4813793103448</v>
      </c>
      <c r="F749" s="24">
        <v>5.15</v>
      </c>
      <c r="G749" s="1">
        <f t="shared" si="136"/>
        <v>6.99286822925183</v>
      </c>
      <c r="H749" s="25">
        <f t="shared" si="138"/>
        <v>0</v>
      </c>
      <c r="I749" s="25">
        <f t="shared" si="139"/>
        <v>-0.0020837858029471024</v>
      </c>
      <c r="J749" s="26" t="b">
        <f t="shared" si="140"/>
        <v>0</v>
      </c>
      <c r="K749" s="26" t="b">
        <f t="shared" si="141"/>
        <v>0</v>
      </c>
      <c r="L749" s="23">
        <v>3.9</v>
      </c>
      <c r="M749" s="37">
        <v>111927</v>
      </c>
      <c r="N749" s="37">
        <v>3094680</v>
      </c>
      <c r="O749" s="37">
        <v>11976</v>
      </c>
      <c r="P749" s="37">
        <v>15376</v>
      </c>
      <c r="Q749" s="37">
        <v>7384.7</v>
      </c>
      <c r="R749" s="37">
        <v>3076.5</v>
      </c>
      <c r="S749" s="37">
        <v>3886.6</v>
      </c>
      <c r="T749" s="37">
        <f t="shared" si="142"/>
        <v>1687</v>
      </c>
      <c r="U749" s="37">
        <f t="shared" si="143"/>
        <v>7246</v>
      </c>
      <c r="V749" s="37">
        <f t="shared" si="144"/>
        <v>270</v>
      </c>
      <c r="W749" s="37">
        <f t="shared" si="145"/>
        <v>226.29999999999927</v>
      </c>
      <c r="X749" s="37">
        <f t="shared" si="146"/>
        <v>150.30000000000018</v>
      </c>
      <c r="Y749" s="37">
        <f t="shared" si="147"/>
        <v>62.59999999999991</v>
      </c>
      <c r="Z749" s="37">
        <f t="shared" si="147"/>
        <v>75.69999999999982</v>
      </c>
    </row>
    <row r="750" spans="1:26" ht="16.5" customHeight="1">
      <c r="A750" s="58" t="s">
        <v>20</v>
      </c>
      <c r="B750" s="58">
        <v>2001</v>
      </c>
      <c r="C750" s="21" t="str">
        <f t="shared" si="137"/>
        <v>January-2001</v>
      </c>
      <c r="D750" s="23">
        <v>175.6</v>
      </c>
      <c r="E750" s="23">
        <v>257.9344374643061</v>
      </c>
      <c r="F750" s="24">
        <v>5.15</v>
      </c>
      <c r="G750" s="1">
        <f t="shared" si="136"/>
        <v>6.953474326289581</v>
      </c>
      <c r="H750" s="25">
        <f t="shared" si="138"/>
        <v>0</v>
      </c>
      <c r="I750" s="25">
        <f t="shared" si="139"/>
        <v>-0.005633439909172089</v>
      </c>
      <c r="J750" s="26" t="b">
        <f t="shared" si="140"/>
        <v>0</v>
      </c>
      <c r="K750" s="26" t="b">
        <f t="shared" si="141"/>
        <v>0</v>
      </c>
      <c r="L750" s="23">
        <v>4.2</v>
      </c>
      <c r="M750" s="37">
        <v>111870</v>
      </c>
      <c r="N750" s="37">
        <v>3111379</v>
      </c>
      <c r="O750" s="37">
        <v>11977</v>
      </c>
      <c r="P750" s="37">
        <v>15359.6</v>
      </c>
      <c r="Q750" s="37">
        <v>7390.5</v>
      </c>
      <c r="R750" s="37">
        <v>3073.4</v>
      </c>
      <c r="S750" s="37">
        <v>3886.5</v>
      </c>
      <c r="T750" s="37">
        <f t="shared" si="142"/>
        <v>1431</v>
      </c>
      <c r="U750" s="37">
        <f t="shared" si="143"/>
        <v>18819</v>
      </c>
      <c r="V750" s="37">
        <f t="shared" si="144"/>
        <v>264</v>
      </c>
      <c r="W750" s="37">
        <f t="shared" si="145"/>
        <v>178.20000000000073</v>
      </c>
      <c r="X750" s="37">
        <f t="shared" si="146"/>
        <v>144.60000000000036</v>
      </c>
      <c r="Y750" s="37">
        <f t="shared" si="147"/>
        <v>59.80000000000018</v>
      </c>
      <c r="Z750" s="37">
        <f t="shared" si="147"/>
        <v>74.59999999999991</v>
      </c>
    </row>
    <row r="751" spans="1:26" ht="16.5" customHeight="1">
      <c r="A751" s="58" t="s">
        <v>19</v>
      </c>
      <c r="B751" s="58">
        <v>2001</v>
      </c>
      <c r="C751" s="21" t="str">
        <f t="shared" si="137"/>
        <v>February-2001</v>
      </c>
      <c r="D751" s="23">
        <v>176</v>
      </c>
      <c r="E751" s="23">
        <v>258.5938566552901</v>
      </c>
      <c r="F751" s="24">
        <v>5.15</v>
      </c>
      <c r="G751" s="1">
        <f t="shared" si="136"/>
        <v>6.935742836168057</v>
      </c>
      <c r="H751" s="25">
        <f t="shared" si="138"/>
        <v>0</v>
      </c>
      <c r="I751" s="25">
        <f t="shared" si="139"/>
        <v>-0.0025500187804656793</v>
      </c>
      <c r="J751" s="26" t="b">
        <f t="shared" si="140"/>
        <v>0</v>
      </c>
      <c r="K751" s="26" t="b">
        <f t="shared" si="141"/>
        <v>0</v>
      </c>
      <c r="L751" s="23">
        <v>4.2</v>
      </c>
      <c r="M751" s="37">
        <v>111871</v>
      </c>
      <c r="N751" s="37">
        <v>3091688</v>
      </c>
      <c r="O751" s="37">
        <v>11997</v>
      </c>
      <c r="P751" s="37">
        <v>15378</v>
      </c>
      <c r="Q751" s="37">
        <v>7412.9</v>
      </c>
      <c r="R751" s="37">
        <v>3083.9</v>
      </c>
      <c r="S751" s="37">
        <v>3899.4</v>
      </c>
      <c r="T751" s="37">
        <f t="shared" si="142"/>
        <v>1330</v>
      </c>
      <c r="U751" s="37">
        <f t="shared" si="143"/>
        <v>-3486</v>
      </c>
      <c r="V751" s="37">
        <f t="shared" si="144"/>
        <v>278</v>
      </c>
      <c r="W751" s="37">
        <f t="shared" si="145"/>
        <v>181.20000000000073</v>
      </c>
      <c r="X751" s="37">
        <f t="shared" si="146"/>
        <v>163.79999999999927</v>
      </c>
      <c r="Y751" s="37">
        <f t="shared" si="147"/>
        <v>67.30000000000018</v>
      </c>
      <c r="Z751" s="37">
        <f t="shared" si="147"/>
        <v>87.80000000000018</v>
      </c>
    </row>
    <row r="752" spans="1:26" ht="16.5" customHeight="1">
      <c r="A752" s="58" t="s">
        <v>18</v>
      </c>
      <c r="B752" s="58">
        <v>2001</v>
      </c>
      <c r="C752" s="21" t="str">
        <f t="shared" si="137"/>
        <v>March-2001</v>
      </c>
      <c r="D752" s="23">
        <v>176.1</v>
      </c>
      <c r="E752" s="23">
        <v>258.7530646992054</v>
      </c>
      <c r="F752" s="24">
        <v>5.15</v>
      </c>
      <c r="G752" s="1">
        <f t="shared" si="136"/>
        <v>6.931475346423231</v>
      </c>
      <c r="H752" s="25">
        <f t="shared" si="138"/>
        <v>0</v>
      </c>
      <c r="I752" s="25">
        <f t="shared" si="139"/>
        <v>-0.0006152895004369885</v>
      </c>
      <c r="J752" s="26" t="b">
        <f t="shared" si="140"/>
        <v>0</v>
      </c>
      <c r="K752" s="26" t="b">
        <f t="shared" si="141"/>
        <v>0</v>
      </c>
      <c r="L752" s="27">
        <v>4.3</v>
      </c>
      <c r="M752" s="37">
        <v>111807</v>
      </c>
      <c r="N752" s="37">
        <v>3099213</v>
      </c>
      <c r="O752" s="37">
        <v>12000</v>
      </c>
      <c r="P752" s="37">
        <v>15348</v>
      </c>
      <c r="Q752" s="37">
        <v>7410.9</v>
      </c>
      <c r="R752" s="37">
        <v>3081.2</v>
      </c>
      <c r="S752" s="37">
        <v>3901.7</v>
      </c>
      <c r="T752" s="37">
        <f t="shared" si="142"/>
        <v>932</v>
      </c>
      <c r="U752" s="37">
        <f t="shared" si="143"/>
        <v>-5284</v>
      </c>
      <c r="V752" s="37">
        <f t="shared" si="144"/>
        <v>212</v>
      </c>
      <c r="W752" s="37">
        <f t="shared" si="145"/>
        <v>127.70000000000073</v>
      </c>
      <c r="X752" s="37">
        <f t="shared" si="146"/>
        <v>128</v>
      </c>
      <c r="Y752" s="37">
        <f t="shared" si="147"/>
        <v>51.899999999999636</v>
      </c>
      <c r="Z752" s="37">
        <f t="shared" si="147"/>
        <v>70.59999999999991</v>
      </c>
    </row>
    <row r="753" spans="1:26" ht="16.5" customHeight="1">
      <c r="A753" s="58" t="s">
        <v>17</v>
      </c>
      <c r="B753" s="58">
        <v>2001</v>
      </c>
      <c r="C753" s="21" t="str">
        <f t="shared" si="137"/>
        <v>April-2001</v>
      </c>
      <c r="D753" s="23">
        <v>176.4</v>
      </c>
      <c r="E753" s="23">
        <v>259.1654041831543</v>
      </c>
      <c r="F753" s="24">
        <v>5.15</v>
      </c>
      <c r="G753" s="1">
        <f t="shared" si="136"/>
        <v>6.9204471732133195</v>
      </c>
      <c r="H753" s="25">
        <f t="shared" si="138"/>
        <v>0</v>
      </c>
      <c r="I753" s="25">
        <f t="shared" si="139"/>
        <v>-0.0015910282672508824</v>
      </c>
      <c r="J753" s="26" t="b">
        <f t="shared" si="140"/>
        <v>0</v>
      </c>
      <c r="K753" s="26" t="b">
        <f t="shared" si="141"/>
        <v>0</v>
      </c>
      <c r="L753" s="27">
        <v>4.4</v>
      </c>
      <c r="M753" s="37">
        <v>111479</v>
      </c>
      <c r="N753" s="37">
        <v>3082032</v>
      </c>
      <c r="O753" s="37">
        <v>12040</v>
      </c>
      <c r="P753" s="37">
        <v>15256.7</v>
      </c>
      <c r="Q753" s="37">
        <v>7431.4</v>
      </c>
      <c r="R753" s="37">
        <v>3088.4</v>
      </c>
      <c r="S753" s="37">
        <v>3918</v>
      </c>
      <c r="T753" s="37">
        <f t="shared" si="142"/>
        <v>386</v>
      </c>
      <c r="U753" s="37">
        <f t="shared" si="143"/>
        <v>-30067</v>
      </c>
      <c r="V753" s="37">
        <f t="shared" si="144"/>
        <v>206</v>
      </c>
      <c r="W753" s="37">
        <f t="shared" si="145"/>
        <v>-41.69999999999891</v>
      </c>
      <c r="X753" s="37">
        <f t="shared" si="146"/>
        <v>140.59999999999945</v>
      </c>
      <c r="Y753" s="37">
        <f t="shared" si="147"/>
        <v>58</v>
      </c>
      <c r="Z753" s="37">
        <f t="shared" si="147"/>
        <v>79.69999999999982</v>
      </c>
    </row>
    <row r="754" spans="1:26" ht="16.5" customHeight="1">
      <c r="A754" s="58" t="s">
        <v>16</v>
      </c>
      <c r="B754" s="58">
        <v>2001</v>
      </c>
      <c r="C754" s="21" t="str">
        <f t="shared" si="137"/>
        <v>May-2001</v>
      </c>
      <c r="D754" s="23">
        <v>177.3</v>
      </c>
      <c r="E754" s="23">
        <v>260.4124929656725</v>
      </c>
      <c r="F754" s="24">
        <v>5.15</v>
      </c>
      <c r="G754" s="1">
        <f t="shared" si="136"/>
        <v>6.887305859824557</v>
      </c>
      <c r="H754" s="25">
        <f t="shared" si="138"/>
        <v>0</v>
      </c>
      <c r="I754" s="25">
        <f t="shared" si="139"/>
        <v>-0.004788897676589632</v>
      </c>
      <c r="J754" s="26" t="b">
        <f t="shared" si="140"/>
        <v>0</v>
      </c>
      <c r="K754" s="26" t="b">
        <f t="shared" si="141"/>
        <v>0</v>
      </c>
      <c r="L754" s="27">
        <v>4.3</v>
      </c>
      <c r="M754" s="37">
        <v>111404</v>
      </c>
      <c r="N754" s="37">
        <v>3079550</v>
      </c>
      <c r="O754" s="37">
        <v>12068</v>
      </c>
      <c r="P754" s="37">
        <v>15262.6</v>
      </c>
      <c r="Q754" s="37">
        <v>7457.7</v>
      </c>
      <c r="R754" s="37">
        <v>3099.7</v>
      </c>
      <c r="S754" s="37">
        <v>3929.5</v>
      </c>
      <c r="T754" s="37">
        <f t="shared" si="142"/>
        <v>429</v>
      </c>
      <c r="U754" s="37">
        <f t="shared" si="143"/>
        <v>-20415</v>
      </c>
      <c r="V754" s="37">
        <f t="shared" si="144"/>
        <v>241</v>
      </c>
      <c r="W754" s="37">
        <f t="shared" si="145"/>
        <v>9.600000000000364</v>
      </c>
      <c r="X754" s="37">
        <f t="shared" si="146"/>
        <v>175.19999999999982</v>
      </c>
      <c r="Y754" s="37">
        <f t="shared" si="147"/>
        <v>68.39999999999964</v>
      </c>
      <c r="Z754" s="37">
        <f t="shared" si="147"/>
        <v>96.69999999999982</v>
      </c>
    </row>
    <row r="755" spans="1:26" ht="16.5" customHeight="1">
      <c r="A755" s="58" t="s">
        <v>27</v>
      </c>
      <c r="B755" s="58">
        <v>2001</v>
      </c>
      <c r="C755" s="21" t="str">
        <f t="shared" si="137"/>
        <v>June-2001</v>
      </c>
      <c r="D755" s="23">
        <v>177.7</v>
      </c>
      <c r="E755" s="23">
        <v>261.0592696629213</v>
      </c>
      <c r="F755" s="24">
        <v>5.15</v>
      </c>
      <c r="G755" s="1">
        <f t="shared" si="136"/>
        <v>6.870242497383105</v>
      </c>
      <c r="H755" s="25">
        <f t="shared" si="138"/>
        <v>0</v>
      </c>
      <c r="I755" s="25">
        <f t="shared" si="139"/>
        <v>-0.002477509027294267</v>
      </c>
      <c r="J755" s="26" t="b">
        <f t="shared" si="140"/>
        <v>0</v>
      </c>
      <c r="K755" s="26" t="b">
        <f t="shared" si="141"/>
        <v>0</v>
      </c>
      <c r="L755" s="27">
        <v>4.5</v>
      </c>
      <c r="M755" s="37">
        <v>111165</v>
      </c>
      <c r="N755" s="37">
        <v>3072988</v>
      </c>
      <c r="O755" s="37">
        <v>12076</v>
      </c>
      <c r="P755" s="37">
        <v>15257</v>
      </c>
      <c r="Q755" s="37">
        <v>7478.8</v>
      </c>
      <c r="R755" s="37">
        <v>3111</v>
      </c>
      <c r="S755" s="37">
        <v>3937</v>
      </c>
      <c r="T755" s="37">
        <f t="shared" si="142"/>
        <v>-23</v>
      </c>
      <c r="U755" s="37">
        <f t="shared" si="143"/>
        <v>-32843</v>
      </c>
      <c r="V755" s="37">
        <f t="shared" si="144"/>
        <v>207</v>
      </c>
      <c r="W755" s="37">
        <f t="shared" si="145"/>
        <v>-1.6000000000003638</v>
      </c>
      <c r="X755" s="37">
        <f t="shared" si="146"/>
        <v>184.69999999999982</v>
      </c>
      <c r="Y755" s="37">
        <f t="shared" si="147"/>
        <v>73.30000000000018</v>
      </c>
      <c r="Z755" s="37">
        <f t="shared" si="147"/>
        <v>99.80000000000018</v>
      </c>
    </row>
    <row r="756" spans="1:26" ht="16.5" customHeight="1">
      <c r="A756" s="58" t="s">
        <v>26</v>
      </c>
      <c r="B756" s="58">
        <v>2001</v>
      </c>
      <c r="C756" s="21" t="str">
        <f t="shared" si="137"/>
        <v>July-2001</v>
      </c>
      <c r="D756" s="23">
        <v>177.4</v>
      </c>
      <c r="E756" s="23">
        <v>260.5531267605634</v>
      </c>
      <c r="F756" s="24">
        <v>5.15</v>
      </c>
      <c r="G756" s="1">
        <f t="shared" si="136"/>
        <v>6.883588430017886</v>
      </c>
      <c r="H756" s="25">
        <f t="shared" si="138"/>
        <v>0</v>
      </c>
      <c r="I756" s="25">
        <f t="shared" si="139"/>
        <v>0.0019425708248093088</v>
      </c>
      <c r="J756" s="26" t="b">
        <f t="shared" si="140"/>
        <v>0</v>
      </c>
      <c r="K756" s="26" t="b">
        <f t="shared" si="141"/>
        <v>0</v>
      </c>
      <c r="L756" s="27">
        <v>4.6</v>
      </c>
      <c r="M756" s="37">
        <v>111005</v>
      </c>
      <c r="N756" s="37">
        <v>3068908</v>
      </c>
      <c r="O756" s="37">
        <v>12110</v>
      </c>
      <c r="P756" s="37">
        <v>15207.3</v>
      </c>
      <c r="Q756" s="37">
        <v>7494</v>
      </c>
      <c r="R756" s="37">
        <v>3118.9</v>
      </c>
      <c r="S756" s="37">
        <v>3948.5</v>
      </c>
      <c r="T756" s="37">
        <f t="shared" si="142"/>
        <v>-379</v>
      </c>
      <c r="U756" s="37">
        <f t="shared" si="143"/>
        <v>-41245</v>
      </c>
      <c r="V756" s="37">
        <f t="shared" si="144"/>
        <v>210</v>
      </c>
      <c r="W756" s="37">
        <f t="shared" si="145"/>
        <v>-79.70000000000073</v>
      </c>
      <c r="X756" s="37">
        <f t="shared" si="146"/>
        <v>194</v>
      </c>
      <c r="Y756" s="37">
        <f t="shared" si="147"/>
        <v>75</v>
      </c>
      <c r="Z756" s="37">
        <f t="shared" si="147"/>
        <v>106.30000000000018</v>
      </c>
    </row>
    <row r="757" spans="1:26" ht="16.5" customHeight="1">
      <c r="A757" s="58" t="s">
        <v>25</v>
      </c>
      <c r="B757" s="58">
        <v>2001</v>
      </c>
      <c r="C757" s="21" t="str">
        <f t="shared" si="137"/>
        <v>August-2001</v>
      </c>
      <c r="D757" s="23">
        <v>177.4</v>
      </c>
      <c r="E757" s="23">
        <v>260.6530704225352</v>
      </c>
      <c r="F757" s="24">
        <v>5.15</v>
      </c>
      <c r="G757" s="1">
        <f t="shared" si="136"/>
        <v>6.880949017276315</v>
      </c>
      <c r="H757" s="25">
        <f t="shared" si="138"/>
        <v>0</v>
      </c>
      <c r="I757" s="25">
        <f t="shared" si="139"/>
        <v>-0.0003834355828220559</v>
      </c>
      <c r="J757" s="26" t="b">
        <f t="shared" si="140"/>
        <v>0</v>
      </c>
      <c r="K757" s="26" t="b">
        <f t="shared" si="141"/>
        <v>0</v>
      </c>
      <c r="L757" s="27">
        <v>4.9</v>
      </c>
      <c r="M757" s="37">
        <v>110815</v>
      </c>
      <c r="N757" s="37">
        <v>3054797</v>
      </c>
      <c r="O757" s="37">
        <v>12093</v>
      </c>
      <c r="P757" s="37">
        <v>15206.3</v>
      </c>
      <c r="Q757" s="37">
        <v>7493.2</v>
      </c>
      <c r="R757" s="37">
        <v>3114.1</v>
      </c>
      <c r="S757" s="37">
        <v>3949.5</v>
      </c>
      <c r="T757" s="37">
        <f t="shared" si="142"/>
        <v>-589</v>
      </c>
      <c r="U757" s="37">
        <f t="shared" si="143"/>
        <v>-47382</v>
      </c>
      <c r="V757" s="37">
        <f t="shared" si="144"/>
        <v>166</v>
      </c>
      <c r="W757" s="37">
        <f t="shared" si="145"/>
        <v>-91.90000000000146</v>
      </c>
      <c r="X757" s="37">
        <f t="shared" si="146"/>
        <v>164.09999999999945</v>
      </c>
      <c r="Y757" s="37">
        <f t="shared" si="147"/>
        <v>58.40000000000009</v>
      </c>
      <c r="Z757" s="37">
        <f t="shared" si="147"/>
        <v>93.59999999999991</v>
      </c>
    </row>
    <row r="758" spans="1:26" ht="16.5" customHeight="1">
      <c r="A758" s="58" t="s">
        <v>24</v>
      </c>
      <c r="B758" s="58">
        <v>2001</v>
      </c>
      <c r="C758" s="21" t="str">
        <f t="shared" si="137"/>
        <v>September-2001</v>
      </c>
      <c r="D758" s="23">
        <v>178.1</v>
      </c>
      <c r="E758" s="23">
        <v>261.6062254627033</v>
      </c>
      <c r="F758" s="24">
        <v>5.15</v>
      </c>
      <c r="G758" s="1">
        <f t="shared" si="136"/>
        <v>6.855878470024022</v>
      </c>
      <c r="H758" s="25">
        <f t="shared" si="138"/>
        <v>0</v>
      </c>
      <c r="I758" s="25">
        <f t="shared" si="139"/>
        <v>-0.0036434723160057025</v>
      </c>
      <c r="J758" s="26" t="b">
        <f t="shared" si="140"/>
        <v>0</v>
      </c>
      <c r="K758" s="26" t="b">
        <f t="shared" si="141"/>
        <v>0</v>
      </c>
      <c r="L758" s="27">
        <v>5</v>
      </c>
      <c r="M758" s="37">
        <v>110551</v>
      </c>
      <c r="N758" s="37">
        <v>3036930</v>
      </c>
      <c r="O758" s="37">
        <v>12061</v>
      </c>
      <c r="P758" s="37">
        <v>15195</v>
      </c>
      <c r="Q758" s="37">
        <v>7503</v>
      </c>
      <c r="R758" s="37">
        <v>3113.3</v>
      </c>
      <c r="S758" s="37">
        <v>3959.2</v>
      </c>
      <c r="T758" s="37">
        <f t="shared" si="142"/>
        <v>-1091</v>
      </c>
      <c r="U758" s="37">
        <f t="shared" si="143"/>
        <v>-79705</v>
      </c>
      <c r="V758" s="37">
        <f t="shared" si="144"/>
        <v>121</v>
      </c>
      <c r="W758" s="37">
        <f t="shared" si="145"/>
        <v>-122.29999999999927</v>
      </c>
      <c r="X758" s="37">
        <f t="shared" si="146"/>
        <v>141.30000000000018</v>
      </c>
      <c r="Y758" s="37">
        <f t="shared" si="147"/>
        <v>49.600000000000364</v>
      </c>
      <c r="Z758" s="37">
        <f t="shared" si="147"/>
        <v>83.09999999999991</v>
      </c>
    </row>
    <row r="759" spans="1:26" ht="16.5" customHeight="1">
      <c r="A759" s="58" t="s">
        <v>23</v>
      </c>
      <c r="B759" s="58">
        <v>2001</v>
      </c>
      <c r="C759" s="21" t="str">
        <f t="shared" si="137"/>
        <v>October-2001</v>
      </c>
      <c r="D759" s="23">
        <v>177.6</v>
      </c>
      <c r="E759" s="23">
        <v>260.8531232414181</v>
      </c>
      <c r="F759" s="24">
        <v>5.15</v>
      </c>
      <c r="G759" s="1">
        <f t="shared" si="136"/>
        <v>6.875671897223505</v>
      </c>
      <c r="H759" s="25">
        <f t="shared" si="138"/>
        <v>0</v>
      </c>
      <c r="I759" s="25">
        <f t="shared" si="139"/>
        <v>0.002887073813520047</v>
      </c>
      <c r="J759" s="26" t="b">
        <f t="shared" si="140"/>
        <v>0</v>
      </c>
      <c r="K759" s="26" t="b">
        <f t="shared" si="141"/>
        <v>0</v>
      </c>
      <c r="L759" s="27">
        <v>5.3</v>
      </c>
      <c r="M759" s="37">
        <v>110193</v>
      </c>
      <c r="N759" s="37">
        <v>3018341</v>
      </c>
      <c r="O759" s="37">
        <v>12015</v>
      </c>
      <c r="P759" s="37">
        <v>15169.7</v>
      </c>
      <c r="Q759" s="37">
        <v>7487.4</v>
      </c>
      <c r="R759" s="37">
        <v>3102.3</v>
      </c>
      <c r="S759" s="37">
        <v>3954.9</v>
      </c>
      <c r="T759" s="37">
        <f t="shared" si="142"/>
        <v>-1427</v>
      </c>
      <c r="U759" s="37">
        <f t="shared" si="143"/>
        <v>-97505</v>
      </c>
      <c r="V759" s="37">
        <f t="shared" si="144"/>
        <v>139</v>
      </c>
      <c r="W759" s="37">
        <f t="shared" si="145"/>
        <v>-154.59999999999854</v>
      </c>
      <c r="X759" s="37">
        <f t="shared" si="146"/>
        <v>185.5</v>
      </c>
      <c r="Y759" s="37">
        <f t="shared" si="147"/>
        <v>61.70000000000027</v>
      </c>
      <c r="Z759" s="37">
        <f t="shared" si="147"/>
        <v>112.5</v>
      </c>
    </row>
    <row r="760" spans="1:26" ht="16.5" customHeight="1">
      <c r="A760" s="58" t="s">
        <v>22</v>
      </c>
      <c r="B760" s="58">
        <v>2001</v>
      </c>
      <c r="C760" s="21" t="str">
        <f t="shared" si="137"/>
        <v>November-2001</v>
      </c>
      <c r="D760" s="23">
        <v>177.5</v>
      </c>
      <c r="E760" s="23">
        <v>260.6468432919955</v>
      </c>
      <c r="F760" s="24">
        <v>5.15</v>
      </c>
      <c r="G760" s="1">
        <f t="shared" si="136"/>
        <v>6.881113410472973</v>
      </c>
      <c r="H760" s="25">
        <f t="shared" si="138"/>
        <v>0</v>
      </c>
      <c r="I760" s="25">
        <f t="shared" si="139"/>
        <v>0.0007914154908505999</v>
      </c>
      <c r="J760" s="26" t="b">
        <f t="shared" si="140"/>
        <v>0</v>
      </c>
      <c r="K760" s="26" t="b">
        <f t="shared" si="141"/>
        <v>0</v>
      </c>
      <c r="L760" s="27">
        <v>5.5</v>
      </c>
      <c r="M760" s="37">
        <v>109849</v>
      </c>
      <c r="N760" s="37">
        <v>3016447</v>
      </c>
      <c r="O760" s="37">
        <v>11985</v>
      </c>
      <c r="P760" s="37">
        <v>15146.5</v>
      </c>
      <c r="Q760" s="37">
        <v>7492.4</v>
      </c>
      <c r="R760" s="37">
        <v>3100.6</v>
      </c>
      <c r="S760" s="37">
        <v>3950</v>
      </c>
      <c r="T760" s="37">
        <f t="shared" si="142"/>
        <v>-1980</v>
      </c>
      <c r="U760" s="37">
        <f t="shared" si="143"/>
        <v>-94795</v>
      </c>
      <c r="V760" s="37">
        <f t="shared" si="144"/>
        <v>39</v>
      </c>
      <c r="W760" s="37">
        <f t="shared" si="145"/>
        <v>-192</v>
      </c>
      <c r="X760" s="37">
        <f t="shared" si="146"/>
        <v>133.69999999999982</v>
      </c>
      <c r="Y760" s="37">
        <f t="shared" si="147"/>
        <v>33.09999999999991</v>
      </c>
      <c r="Z760" s="37">
        <f t="shared" si="147"/>
        <v>78.80000000000018</v>
      </c>
    </row>
    <row r="761" spans="1:26" ht="16.5" customHeight="1">
      <c r="A761" s="58" t="s">
        <v>21</v>
      </c>
      <c r="B761" s="58">
        <v>2001</v>
      </c>
      <c r="C761" s="21" t="str">
        <f t="shared" si="137"/>
        <v>December-2001</v>
      </c>
      <c r="D761" s="23">
        <v>177.4</v>
      </c>
      <c r="E761" s="23">
        <v>260.528013582343</v>
      </c>
      <c r="F761" s="24">
        <v>5.15</v>
      </c>
      <c r="G761" s="1">
        <f t="shared" si="136"/>
        <v>6.8842519624367675</v>
      </c>
      <c r="H761" s="25">
        <f t="shared" si="138"/>
        <v>0</v>
      </c>
      <c r="I761" s="25">
        <f t="shared" si="139"/>
        <v>0.0004561110646741362</v>
      </c>
      <c r="J761" s="26" t="b">
        <f t="shared" si="140"/>
        <v>0</v>
      </c>
      <c r="K761" s="26" t="b">
        <f t="shared" si="141"/>
        <v>0</v>
      </c>
      <c r="L761" s="23">
        <v>5.7</v>
      </c>
      <c r="M761" s="37">
        <v>109650</v>
      </c>
      <c r="N761" s="37">
        <v>3022321</v>
      </c>
      <c r="O761" s="37">
        <v>11967</v>
      </c>
      <c r="P761" s="37">
        <v>15090.7</v>
      </c>
      <c r="Q761" s="37">
        <v>7489.8</v>
      </c>
      <c r="R761" s="37">
        <v>3097.6</v>
      </c>
      <c r="S761" s="37">
        <v>3952.9</v>
      </c>
      <c r="T761" s="37">
        <f t="shared" si="142"/>
        <v>-2277</v>
      </c>
      <c r="U761" s="37">
        <f t="shared" si="143"/>
        <v>-72359</v>
      </c>
      <c r="V761" s="37">
        <f t="shared" si="144"/>
        <v>-9</v>
      </c>
      <c r="W761" s="37">
        <f t="shared" si="145"/>
        <v>-285.2999999999993</v>
      </c>
      <c r="X761" s="37">
        <f t="shared" si="146"/>
        <v>105.10000000000036</v>
      </c>
      <c r="Y761" s="37">
        <f t="shared" si="147"/>
        <v>21.09999999999991</v>
      </c>
      <c r="Z761" s="37">
        <f t="shared" si="147"/>
        <v>66.30000000000018</v>
      </c>
    </row>
    <row r="762" spans="1:26" ht="16.5" customHeight="1">
      <c r="A762" s="58" t="s">
        <v>20</v>
      </c>
      <c r="B762" s="58">
        <v>2002</v>
      </c>
      <c r="C762" s="21" t="str">
        <f t="shared" si="137"/>
        <v>January-2002</v>
      </c>
      <c r="D762" s="23">
        <v>177.7</v>
      </c>
      <c r="E762" s="23">
        <v>261.0815358554489</v>
      </c>
      <c r="F762" s="24">
        <v>5.15</v>
      </c>
      <c r="G762" s="1">
        <f t="shared" si="136"/>
        <v>6.869656572600422</v>
      </c>
      <c r="H762" s="25">
        <f t="shared" si="138"/>
        <v>0</v>
      </c>
      <c r="I762" s="25">
        <f t="shared" si="139"/>
        <v>-0.002120112673967167</v>
      </c>
      <c r="J762" s="26" t="b">
        <f t="shared" si="140"/>
        <v>0</v>
      </c>
      <c r="K762" s="26" t="b">
        <f t="shared" si="141"/>
        <v>0</v>
      </c>
      <c r="L762" s="23">
        <v>5.7</v>
      </c>
      <c r="M762" s="37">
        <v>109490</v>
      </c>
      <c r="N762" s="37">
        <v>3011648</v>
      </c>
      <c r="O762" s="37">
        <v>12006</v>
      </c>
      <c r="P762" s="37">
        <v>15073</v>
      </c>
      <c r="Q762" s="37">
        <v>7523.6</v>
      </c>
      <c r="R762" s="37">
        <v>3104.1</v>
      </c>
      <c r="S762" s="37">
        <v>3969.5</v>
      </c>
      <c r="T762" s="37">
        <f t="shared" si="142"/>
        <v>-2380</v>
      </c>
      <c r="U762" s="37">
        <f t="shared" si="143"/>
        <v>-99731</v>
      </c>
      <c r="V762" s="37">
        <f t="shared" si="144"/>
        <v>29</v>
      </c>
      <c r="W762" s="37">
        <f t="shared" si="145"/>
        <v>-286.60000000000036</v>
      </c>
      <c r="X762" s="37">
        <f t="shared" si="146"/>
        <v>133.10000000000036</v>
      </c>
      <c r="Y762" s="37">
        <f t="shared" si="147"/>
        <v>30.699999999999818</v>
      </c>
      <c r="Z762" s="37">
        <f t="shared" si="147"/>
        <v>83</v>
      </c>
    </row>
    <row r="763" spans="1:26" ht="16.5" customHeight="1">
      <c r="A763" s="58" t="s">
        <v>19</v>
      </c>
      <c r="B763" s="58">
        <v>2002</v>
      </c>
      <c r="C763" s="21" t="str">
        <f t="shared" si="137"/>
        <v>February-2002</v>
      </c>
      <c r="D763" s="23">
        <v>178</v>
      </c>
      <c r="E763" s="23">
        <v>261.4938132733408</v>
      </c>
      <c r="F763" s="24">
        <v>5.15</v>
      </c>
      <c r="G763" s="1">
        <f t="shared" si="136"/>
        <v>6.858825707280505</v>
      </c>
      <c r="H763" s="25">
        <f t="shared" si="138"/>
        <v>0</v>
      </c>
      <c r="I763" s="25">
        <f t="shared" si="139"/>
        <v>-0.0015766239848314934</v>
      </c>
      <c r="J763" s="26" t="b">
        <f t="shared" si="140"/>
        <v>0</v>
      </c>
      <c r="K763" s="26" t="b">
        <f t="shared" si="141"/>
        <v>0</v>
      </c>
      <c r="L763" s="23">
        <v>5.7</v>
      </c>
      <c r="M763" s="37">
        <v>109343</v>
      </c>
      <c r="N763" s="37">
        <v>3010363</v>
      </c>
      <c r="O763" s="37">
        <v>11962</v>
      </c>
      <c r="P763" s="37">
        <v>15074.2</v>
      </c>
      <c r="Q763" s="37">
        <v>7496.7</v>
      </c>
      <c r="R763" s="37">
        <v>3085.2</v>
      </c>
      <c r="S763" s="37">
        <v>3955.7</v>
      </c>
      <c r="T763" s="37">
        <f t="shared" si="142"/>
        <v>-2528</v>
      </c>
      <c r="U763" s="37">
        <f t="shared" si="143"/>
        <v>-81325</v>
      </c>
      <c r="V763" s="37">
        <f t="shared" si="144"/>
        <v>-35</v>
      </c>
      <c r="W763" s="37">
        <f t="shared" si="145"/>
        <v>-303.7999999999993</v>
      </c>
      <c r="X763" s="37">
        <f t="shared" si="146"/>
        <v>83.80000000000018</v>
      </c>
      <c r="Y763" s="37">
        <f t="shared" si="147"/>
        <v>1.2999999999997272</v>
      </c>
      <c r="Z763" s="37">
        <f t="shared" si="147"/>
        <v>56.29999999999973</v>
      </c>
    </row>
    <row r="764" spans="1:26" ht="16.5" customHeight="1">
      <c r="A764" s="58" t="s">
        <v>18</v>
      </c>
      <c r="B764" s="58">
        <v>2002</v>
      </c>
      <c r="C764" s="21" t="str">
        <f t="shared" si="137"/>
        <v>March-2002</v>
      </c>
      <c r="D764" s="23">
        <v>178.5</v>
      </c>
      <c r="E764" s="23">
        <v>262.1593959731544</v>
      </c>
      <c r="F764" s="24">
        <v>5.15</v>
      </c>
      <c r="G764" s="1">
        <f t="shared" si="136"/>
        <v>6.841412195493689</v>
      </c>
      <c r="H764" s="25">
        <f t="shared" si="138"/>
        <v>0</v>
      </c>
      <c r="I764" s="25">
        <f t="shared" si="139"/>
        <v>-0.0025388473960392677</v>
      </c>
      <c r="J764" s="26" t="b">
        <f t="shared" si="140"/>
        <v>0</v>
      </c>
      <c r="K764" s="26" t="b">
        <f t="shared" si="141"/>
        <v>0</v>
      </c>
      <c r="L764" s="23">
        <v>5.7</v>
      </c>
      <c r="M764" s="37">
        <v>109282</v>
      </c>
      <c r="N764" s="37">
        <v>3017914</v>
      </c>
      <c r="O764" s="37">
        <v>11965</v>
      </c>
      <c r="P764" s="37">
        <v>15069.2</v>
      </c>
      <c r="Q764" s="37">
        <v>7495.8</v>
      </c>
      <c r="R764" s="37">
        <v>3084</v>
      </c>
      <c r="S764" s="37">
        <v>3961</v>
      </c>
      <c r="T764" s="37">
        <f t="shared" si="142"/>
        <v>-2525</v>
      </c>
      <c r="U764" s="37">
        <f t="shared" si="143"/>
        <v>-81299</v>
      </c>
      <c r="V764" s="37">
        <f t="shared" si="144"/>
        <v>-35</v>
      </c>
      <c r="W764" s="37">
        <f t="shared" si="145"/>
        <v>-278.7999999999993</v>
      </c>
      <c r="X764" s="37">
        <f t="shared" si="146"/>
        <v>84.90000000000055</v>
      </c>
      <c r="Y764" s="37">
        <f t="shared" si="147"/>
        <v>2.800000000000182</v>
      </c>
      <c r="Z764" s="37">
        <f t="shared" si="147"/>
        <v>59.30000000000018</v>
      </c>
    </row>
    <row r="765" spans="1:26" ht="16.5" customHeight="1">
      <c r="A765" s="58" t="s">
        <v>17</v>
      </c>
      <c r="B765" s="58">
        <v>2002</v>
      </c>
      <c r="C765" s="21" t="str">
        <f t="shared" si="137"/>
        <v>April-2002</v>
      </c>
      <c r="D765" s="23">
        <v>179.3</v>
      </c>
      <c r="E765" s="23">
        <v>263.3655728587319</v>
      </c>
      <c r="F765" s="24">
        <v>5.15</v>
      </c>
      <c r="G765" s="1">
        <f t="shared" si="136"/>
        <v>6.810079500163237</v>
      </c>
      <c r="H765" s="25">
        <f t="shared" si="138"/>
        <v>0</v>
      </c>
      <c r="I765" s="25">
        <f t="shared" si="139"/>
        <v>-0.004579857847344715</v>
      </c>
      <c r="J765" s="26" t="b">
        <f t="shared" si="140"/>
        <v>0</v>
      </c>
      <c r="K765" s="26" t="b">
        <f t="shared" si="141"/>
        <v>0</v>
      </c>
      <c r="L765" s="23">
        <v>5.9</v>
      </c>
      <c r="M765" s="37">
        <v>109191</v>
      </c>
      <c r="N765" s="37">
        <v>3012557</v>
      </c>
      <c r="O765" s="37">
        <v>11928</v>
      </c>
      <c r="P765" s="37">
        <v>15072</v>
      </c>
      <c r="Q765" s="37">
        <v>7482.6</v>
      </c>
      <c r="R765" s="37">
        <v>3070.5</v>
      </c>
      <c r="S765" s="37">
        <v>3959</v>
      </c>
      <c r="T765" s="37">
        <f t="shared" si="142"/>
        <v>-2288</v>
      </c>
      <c r="U765" s="37">
        <f t="shared" si="143"/>
        <v>-69475</v>
      </c>
      <c r="V765" s="37">
        <f t="shared" si="144"/>
        <v>-112</v>
      </c>
      <c r="W765" s="37">
        <f t="shared" si="145"/>
        <v>-184.70000000000073</v>
      </c>
      <c r="X765" s="37">
        <f t="shared" si="146"/>
        <v>51.20000000000073</v>
      </c>
      <c r="Y765" s="37">
        <f t="shared" si="147"/>
        <v>-17.90000000000009</v>
      </c>
      <c r="Z765" s="37">
        <f t="shared" si="147"/>
        <v>41</v>
      </c>
    </row>
    <row r="766" spans="1:26" ht="16.5" customHeight="1">
      <c r="A766" s="58" t="s">
        <v>16</v>
      </c>
      <c r="B766" s="58">
        <v>2002</v>
      </c>
      <c r="C766" s="21" t="str">
        <f t="shared" si="137"/>
        <v>May-2002</v>
      </c>
      <c r="D766" s="23">
        <v>179.5</v>
      </c>
      <c r="E766" s="23">
        <v>263.6593437152392</v>
      </c>
      <c r="F766" s="24">
        <v>5.15</v>
      </c>
      <c r="G766" s="1">
        <f t="shared" si="136"/>
        <v>6.802491667851077</v>
      </c>
      <c r="H766" s="25">
        <f t="shared" si="138"/>
        <v>0</v>
      </c>
      <c r="I766" s="25">
        <f t="shared" si="139"/>
        <v>-0.0011142061281337323</v>
      </c>
      <c r="J766" s="26" t="b">
        <f t="shared" si="140"/>
        <v>0</v>
      </c>
      <c r="K766" s="26" t="b">
        <f t="shared" si="141"/>
        <v>0</v>
      </c>
      <c r="L766" s="23">
        <v>5.8</v>
      </c>
      <c r="M766" s="37">
        <v>109113</v>
      </c>
      <c r="N766" s="37">
        <v>3008049</v>
      </c>
      <c r="O766" s="37">
        <v>11936</v>
      </c>
      <c r="P766" s="37">
        <v>15050.7</v>
      </c>
      <c r="Q766" s="37">
        <v>7497.8</v>
      </c>
      <c r="R766" s="37">
        <v>3078</v>
      </c>
      <c r="S766" s="37">
        <v>3968.9</v>
      </c>
      <c r="T766" s="37">
        <f t="shared" si="142"/>
        <v>-2291</v>
      </c>
      <c r="U766" s="37">
        <f t="shared" si="143"/>
        <v>-71501</v>
      </c>
      <c r="V766" s="37">
        <f t="shared" si="144"/>
        <v>-132</v>
      </c>
      <c r="W766" s="37">
        <f t="shared" si="145"/>
        <v>-211.89999999999964</v>
      </c>
      <c r="X766" s="37">
        <f t="shared" si="146"/>
        <v>40.100000000000364</v>
      </c>
      <c r="Y766" s="37">
        <f t="shared" si="147"/>
        <v>-21.699999999999818</v>
      </c>
      <c r="Z766" s="37">
        <f t="shared" si="147"/>
        <v>39.40000000000009</v>
      </c>
    </row>
    <row r="767" spans="1:26" ht="16.5" customHeight="1">
      <c r="A767" s="58" t="s">
        <v>27</v>
      </c>
      <c r="B767" s="58">
        <v>2002</v>
      </c>
      <c r="C767" s="21" t="str">
        <f t="shared" si="137"/>
        <v>June-2002</v>
      </c>
      <c r="D767" s="23">
        <v>179.6</v>
      </c>
      <c r="E767" s="23">
        <v>263.8592551417454</v>
      </c>
      <c r="F767" s="24">
        <v>5.15</v>
      </c>
      <c r="G767" s="1">
        <f t="shared" si="136"/>
        <v>6.797337799693652</v>
      </c>
      <c r="H767" s="25">
        <f t="shared" si="138"/>
        <v>0</v>
      </c>
      <c r="I767" s="25">
        <f t="shared" si="139"/>
        <v>-0.0007576441705592352</v>
      </c>
      <c r="J767" s="26" t="b">
        <f t="shared" si="140"/>
        <v>0</v>
      </c>
      <c r="K767" s="26" t="b">
        <f t="shared" si="141"/>
        <v>0</v>
      </c>
      <c r="L767" s="23">
        <v>5.8</v>
      </c>
      <c r="M767" s="37">
        <v>109135</v>
      </c>
      <c r="N767" s="37">
        <v>3005438</v>
      </c>
      <c r="O767" s="37">
        <v>11905</v>
      </c>
      <c r="P767" s="37">
        <v>15042.2</v>
      </c>
      <c r="Q767" s="37">
        <v>7501.9</v>
      </c>
      <c r="R767" s="37">
        <v>3067.9</v>
      </c>
      <c r="S767" s="37">
        <v>3980.1</v>
      </c>
      <c r="T767" s="37">
        <f t="shared" si="142"/>
        <v>-2030</v>
      </c>
      <c r="U767" s="37">
        <f t="shared" si="143"/>
        <v>-67550</v>
      </c>
      <c r="V767" s="37">
        <f t="shared" si="144"/>
        <v>-171</v>
      </c>
      <c r="W767" s="37">
        <f t="shared" si="145"/>
        <v>-214.79999999999927</v>
      </c>
      <c r="X767" s="37">
        <f t="shared" si="146"/>
        <v>23.099999999999454</v>
      </c>
      <c r="Y767" s="37">
        <f t="shared" si="147"/>
        <v>-43.09999999999991</v>
      </c>
      <c r="Z767" s="37">
        <f t="shared" si="147"/>
        <v>43.09999999999991</v>
      </c>
    </row>
    <row r="768" spans="1:26" ht="16.5" customHeight="1">
      <c r="A768" s="58" t="s">
        <v>26</v>
      </c>
      <c r="B768" s="58">
        <v>2002</v>
      </c>
      <c r="C768" s="21" t="str">
        <f t="shared" si="137"/>
        <v>July-2002</v>
      </c>
      <c r="D768" s="23">
        <v>180</v>
      </c>
      <c r="E768" s="23">
        <v>264.4530816213215</v>
      </c>
      <c r="F768" s="24">
        <v>5.15</v>
      </c>
      <c r="G768" s="1">
        <f t="shared" si="136"/>
        <v>6.782074452595049</v>
      </c>
      <c r="H768" s="25">
        <f t="shared" si="138"/>
        <v>0</v>
      </c>
      <c r="I768" s="25">
        <f t="shared" si="139"/>
        <v>-0.002245488976477139</v>
      </c>
      <c r="J768" s="26" t="b">
        <f t="shared" si="140"/>
        <v>0</v>
      </c>
      <c r="K768" s="26" t="b">
        <f t="shared" si="141"/>
        <v>0</v>
      </c>
      <c r="L768" s="23">
        <v>5.8</v>
      </c>
      <c r="M768" s="37">
        <v>109055</v>
      </c>
      <c r="N768" s="37">
        <v>2991469</v>
      </c>
      <c r="O768" s="37">
        <v>11912</v>
      </c>
      <c r="P768" s="37">
        <v>15045.4</v>
      </c>
      <c r="Q768" s="37">
        <v>7530.8</v>
      </c>
      <c r="R768" s="37">
        <v>3082</v>
      </c>
      <c r="S768" s="37">
        <v>3992.5</v>
      </c>
      <c r="T768" s="37">
        <f t="shared" si="142"/>
        <v>-1950</v>
      </c>
      <c r="U768" s="37">
        <f t="shared" si="143"/>
        <v>-77439</v>
      </c>
      <c r="V768" s="37">
        <f t="shared" si="144"/>
        <v>-198</v>
      </c>
      <c r="W768" s="37">
        <f t="shared" si="145"/>
        <v>-161.89999999999964</v>
      </c>
      <c r="X768" s="37">
        <f t="shared" si="146"/>
        <v>36.80000000000018</v>
      </c>
      <c r="Y768" s="37">
        <f t="shared" si="147"/>
        <v>-36.90000000000009</v>
      </c>
      <c r="Z768" s="37">
        <f t="shared" si="147"/>
        <v>44</v>
      </c>
    </row>
    <row r="769" spans="1:26" ht="16.5" customHeight="1">
      <c r="A769" s="58" t="s">
        <v>25</v>
      </c>
      <c r="B769" s="58">
        <v>2002</v>
      </c>
      <c r="C769" s="21" t="str">
        <f t="shared" si="137"/>
        <v>August-2002</v>
      </c>
      <c r="D769" s="23">
        <v>180.5</v>
      </c>
      <c r="E769" s="23">
        <v>265.1062534587714</v>
      </c>
      <c r="F769" s="24">
        <v>5.15</v>
      </c>
      <c r="G769" s="1">
        <f t="shared" si="136"/>
        <v>6.765364699527633</v>
      </c>
      <c r="H769" s="25">
        <f t="shared" si="138"/>
        <v>0</v>
      </c>
      <c r="I769" s="25">
        <f t="shared" si="139"/>
        <v>-0.002463811505493352</v>
      </c>
      <c r="J769" s="26" t="b">
        <f t="shared" si="140"/>
        <v>0</v>
      </c>
      <c r="K769" s="26" t="b">
        <f t="shared" si="141"/>
        <v>0</v>
      </c>
      <c r="L769" s="23">
        <v>5.7</v>
      </c>
      <c r="M769" s="37">
        <v>108996</v>
      </c>
      <c r="N769" s="37">
        <v>2997879</v>
      </c>
      <c r="O769" s="37">
        <v>11936</v>
      </c>
      <c r="P769" s="37">
        <v>14990.2</v>
      </c>
      <c r="Q769" s="37">
        <v>7541.4</v>
      </c>
      <c r="R769" s="37">
        <v>3082.8</v>
      </c>
      <c r="S769" s="37">
        <v>4002.8</v>
      </c>
      <c r="T769" s="37">
        <f t="shared" si="142"/>
        <v>-1819</v>
      </c>
      <c r="U769" s="37">
        <f t="shared" si="143"/>
        <v>-56918</v>
      </c>
      <c r="V769" s="37">
        <f t="shared" si="144"/>
        <v>-157</v>
      </c>
      <c r="W769" s="37">
        <f t="shared" si="145"/>
        <v>-216.09999999999854</v>
      </c>
      <c r="X769" s="37">
        <f t="shared" si="146"/>
        <v>48.19999999999982</v>
      </c>
      <c r="Y769" s="37">
        <f t="shared" si="147"/>
        <v>-31.299999999999727</v>
      </c>
      <c r="Z769" s="37">
        <f t="shared" si="147"/>
        <v>53.30000000000018</v>
      </c>
    </row>
    <row r="770" spans="1:26" ht="16.5" customHeight="1">
      <c r="A770" s="58" t="s">
        <v>24</v>
      </c>
      <c r="B770" s="58">
        <v>2002</v>
      </c>
      <c r="C770" s="21" t="str">
        <f t="shared" si="137"/>
        <v>September-2002</v>
      </c>
      <c r="D770" s="23">
        <v>180.8</v>
      </c>
      <c r="E770" s="23">
        <v>265.6061878453039</v>
      </c>
      <c r="F770" s="24">
        <v>5.15</v>
      </c>
      <c r="G770" s="1">
        <f t="shared" si="136"/>
        <v>6.752630664683924</v>
      </c>
      <c r="H770" s="25">
        <f t="shared" si="138"/>
        <v>0</v>
      </c>
      <c r="I770" s="25">
        <f t="shared" si="139"/>
        <v>-0.001882239230147964</v>
      </c>
      <c r="J770" s="26" t="b">
        <f t="shared" si="140"/>
        <v>0</v>
      </c>
      <c r="K770" s="26" t="b">
        <f t="shared" si="141"/>
        <v>0</v>
      </c>
      <c r="L770" s="23">
        <v>5.7</v>
      </c>
      <c r="M770" s="37">
        <v>108980</v>
      </c>
      <c r="N770" s="37">
        <v>2997302</v>
      </c>
      <c r="O770" s="37">
        <v>11991</v>
      </c>
      <c r="P770" s="37">
        <v>14974.8</v>
      </c>
      <c r="Q770" s="37">
        <v>7542.6</v>
      </c>
      <c r="R770" s="37">
        <v>3081.8</v>
      </c>
      <c r="S770" s="37">
        <v>4007.3</v>
      </c>
      <c r="T770" s="37">
        <f t="shared" si="142"/>
        <v>-1571</v>
      </c>
      <c r="U770" s="37">
        <f t="shared" si="143"/>
        <v>-39628</v>
      </c>
      <c r="V770" s="37">
        <f t="shared" si="144"/>
        <v>-70</v>
      </c>
      <c r="W770" s="37">
        <f t="shared" si="145"/>
        <v>-220.20000000000073</v>
      </c>
      <c r="X770" s="37">
        <f t="shared" si="146"/>
        <v>39.600000000000364</v>
      </c>
      <c r="Y770" s="37">
        <f t="shared" si="147"/>
        <v>-31.5</v>
      </c>
      <c r="Z770" s="37">
        <f t="shared" si="147"/>
        <v>48.100000000000364</v>
      </c>
    </row>
    <row r="771" spans="1:26" ht="16.5" customHeight="1">
      <c r="A771" s="58" t="s">
        <v>23</v>
      </c>
      <c r="B771" s="58">
        <v>2002</v>
      </c>
      <c r="C771" s="21" t="str">
        <f t="shared" si="137"/>
        <v>October-2002</v>
      </c>
      <c r="D771" s="23">
        <v>181.2</v>
      </c>
      <c r="E771" s="23">
        <v>266.2530612244897</v>
      </c>
      <c r="F771" s="24">
        <v>5.15</v>
      </c>
      <c r="G771" s="1">
        <f aca="true" t="shared" si="148" ref="G771:G834">F771/(E771/$E$922)</f>
        <v>6.736224855126771</v>
      </c>
      <c r="H771" s="25">
        <f t="shared" si="138"/>
        <v>0</v>
      </c>
      <c r="I771" s="25">
        <f t="shared" si="139"/>
        <v>-0.002429543443410065</v>
      </c>
      <c r="J771" s="26" t="b">
        <f t="shared" si="140"/>
        <v>0</v>
      </c>
      <c r="K771" s="26" t="b">
        <f t="shared" si="141"/>
        <v>0</v>
      </c>
      <c r="L771" s="23">
        <v>5.7</v>
      </c>
      <c r="M771" s="37">
        <v>109093</v>
      </c>
      <c r="N771" s="37">
        <v>2990928</v>
      </c>
      <c r="O771" s="37">
        <v>12070</v>
      </c>
      <c r="P771" s="37">
        <v>14985.7</v>
      </c>
      <c r="Q771" s="37">
        <v>7576.4</v>
      </c>
      <c r="R771" s="37">
        <v>3100.5</v>
      </c>
      <c r="S771" s="37">
        <v>4028.4</v>
      </c>
      <c r="T771" s="37">
        <f t="shared" si="142"/>
        <v>-1100</v>
      </c>
      <c r="U771" s="37">
        <f t="shared" si="143"/>
        <v>-27413</v>
      </c>
      <c r="V771" s="37">
        <f t="shared" si="144"/>
        <v>55</v>
      </c>
      <c r="W771" s="37">
        <f t="shared" si="145"/>
        <v>-184</v>
      </c>
      <c r="X771" s="37">
        <f t="shared" si="146"/>
        <v>89</v>
      </c>
      <c r="Y771" s="37">
        <f t="shared" si="147"/>
        <v>-1.800000000000182</v>
      </c>
      <c r="Z771" s="37">
        <f t="shared" si="147"/>
        <v>73.5</v>
      </c>
    </row>
    <row r="772" spans="1:26" ht="16.5" customHeight="1">
      <c r="A772" s="58" t="s">
        <v>22</v>
      </c>
      <c r="B772" s="58">
        <v>2002</v>
      </c>
      <c r="C772" s="21" t="str">
        <f aca="true" t="shared" si="149" ref="C772:C835">CONCATENATE(A772,"-",B772)</f>
        <v>November-2002</v>
      </c>
      <c r="D772" s="23">
        <v>181.5</v>
      </c>
      <c r="E772" s="23">
        <v>266.6938775510204</v>
      </c>
      <c r="F772" s="24">
        <v>5.15</v>
      </c>
      <c r="G772" s="1">
        <f t="shared" si="148"/>
        <v>6.725090599167882</v>
      </c>
      <c r="H772" s="25">
        <f aca="true" t="shared" si="150" ref="H772:H835">F772/F771-1</f>
        <v>0</v>
      </c>
      <c r="I772" s="25">
        <f aca="true" t="shared" si="151" ref="I772:I835">G772/G771-1</f>
        <v>-0.0016528925619837542</v>
      </c>
      <c r="J772" s="26" t="b">
        <f aca="true" t="shared" si="152" ref="J772:J835">IF(H772&gt;0,TRUE,FALSE)</f>
        <v>0</v>
      </c>
      <c r="K772" s="26" t="b">
        <f t="shared" si="141"/>
        <v>0</v>
      </c>
      <c r="L772" s="23">
        <v>5.9</v>
      </c>
      <c r="M772" s="37">
        <v>109081</v>
      </c>
      <c r="N772" s="37">
        <v>2989678</v>
      </c>
      <c r="O772" s="37">
        <v>12109</v>
      </c>
      <c r="P772" s="37">
        <v>14970.4</v>
      </c>
      <c r="Q772" s="37">
        <v>7592.1</v>
      </c>
      <c r="R772" s="37">
        <v>3107.1</v>
      </c>
      <c r="S772" s="37">
        <v>4037.9</v>
      </c>
      <c r="T772" s="37">
        <f t="shared" si="142"/>
        <v>-768</v>
      </c>
      <c r="U772" s="37">
        <f t="shared" si="143"/>
        <v>-26769</v>
      </c>
      <c r="V772" s="37">
        <f t="shared" si="144"/>
        <v>124</v>
      </c>
      <c r="W772" s="37">
        <f t="shared" si="145"/>
        <v>-176.10000000000036</v>
      </c>
      <c r="X772" s="37">
        <f t="shared" si="146"/>
        <v>99.70000000000073</v>
      </c>
      <c r="Y772" s="37">
        <f t="shared" si="147"/>
        <v>6.5</v>
      </c>
      <c r="Z772" s="37">
        <f t="shared" si="147"/>
        <v>87.90000000000009</v>
      </c>
    </row>
    <row r="773" spans="1:26" ht="16.5" customHeight="1">
      <c r="A773" s="58" t="s">
        <v>21</v>
      </c>
      <c r="B773" s="58">
        <v>2002</v>
      </c>
      <c r="C773" s="21" t="str">
        <f t="shared" si="149"/>
        <v>December-2002</v>
      </c>
      <c r="D773" s="23">
        <v>181.8</v>
      </c>
      <c r="E773" s="23">
        <v>267.1223880597015</v>
      </c>
      <c r="F773" s="24">
        <v>5.15</v>
      </c>
      <c r="G773" s="1">
        <f t="shared" si="148"/>
        <v>6.7143023907570925</v>
      </c>
      <c r="H773" s="25">
        <f t="shared" si="150"/>
        <v>0</v>
      </c>
      <c r="I773" s="25">
        <f t="shared" si="151"/>
        <v>-0.001604172947814897</v>
      </c>
      <c r="J773" s="26" t="b">
        <f t="shared" si="152"/>
        <v>0</v>
      </c>
      <c r="K773" s="26" t="b">
        <f t="shared" si="141"/>
        <v>0</v>
      </c>
      <c r="L773" s="23">
        <v>6</v>
      </c>
      <c r="M773" s="37">
        <v>108917</v>
      </c>
      <c r="N773" s="37">
        <v>2983391</v>
      </c>
      <c r="O773" s="37">
        <v>12112</v>
      </c>
      <c r="P773" s="37">
        <v>14979.8</v>
      </c>
      <c r="Q773" s="37">
        <v>7582.2</v>
      </c>
      <c r="R773" s="37">
        <v>3090.9</v>
      </c>
      <c r="S773" s="37">
        <v>4042.7</v>
      </c>
      <c r="T773" s="37">
        <f t="shared" si="142"/>
        <v>-733</v>
      </c>
      <c r="U773" s="37">
        <f t="shared" si="143"/>
        <v>-38930</v>
      </c>
      <c r="V773" s="37">
        <f t="shared" si="144"/>
        <v>145</v>
      </c>
      <c r="W773" s="37">
        <f t="shared" si="145"/>
        <v>-110.90000000000146</v>
      </c>
      <c r="X773" s="37">
        <f t="shared" si="146"/>
        <v>92.39999999999964</v>
      </c>
      <c r="Y773" s="37">
        <f t="shared" si="147"/>
        <v>-6.699999999999818</v>
      </c>
      <c r="Z773" s="37">
        <f t="shared" si="147"/>
        <v>89.79999999999973</v>
      </c>
    </row>
    <row r="774" spans="1:26" ht="16.5" customHeight="1">
      <c r="A774" s="58" t="s">
        <v>20</v>
      </c>
      <c r="B774" s="58">
        <v>2003</v>
      </c>
      <c r="C774" s="21" t="str">
        <f t="shared" si="149"/>
        <v>January-2003</v>
      </c>
      <c r="D774" s="23">
        <v>182.6</v>
      </c>
      <c r="E774" s="23">
        <v>268.222014309301</v>
      </c>
      <c r="F774" s="24">
        <v>5.15</v>
      </c>
      <c r="G774" s="1">
        <f t="shared" si="148"/>
        <v>6.686775853922904</v>
      </c>
      <c r="H774" s="25">
        <f t="shared" si="150"/>
        <v>0</v>
      </c>
      <c r="I774" s="25">
        <f t="shared" si="151"/>
        <v>-0.004099686792790491</v>
      </c>
      <c r="J774" s="26" t="b">
        <f t="shared" si="152"/>
        <v>0</v>
      </c>
      <c r="K774" s="26" t="b">
        <f t="shared" si="141"/>
        <v>0</v>
      </c>
      <c r="L774" s="23">
        <v>5.8</v>
      </c>
      <c r="M774" s="37">
        <v>108971</v>
      </c>
      <c r="N774" s="37">
        <v>2984810</v>
      </c>
      <c r="O774" s="37">
        <v>12173</v>
      </c>
      <c r="P774" s="37">
        <v>14956.4</v>
      </c>
      <c r="Q774" s="37">
        <v>7648.6</v>
      </c>
      <c r="R774" s="37">
        <v>3120.3</v>
      </c>
      <c r="S774" s="37">
        <v>4066.3</v>
      </c>
      <c r="T774" s="37">
        <f t="shared" si="142"/>
        <v>-519</v>
      </c>
      <c r="U774" s="37">
        <f t="shared" si="143"/>
        <v>-26838</v>
      </c>
      <c r="V774" s="37">
        <f t="shared" si="144"/>
        <v>167</v>
      </c>
      <c r="W774" s="37">
        <f t="shared" si="145"/>
        <v>-116.60000000000036</v>
      </c>
      <c r="X774" s="37">
        <f t="shared" si="146"/>
        <v>125</v>
      </c>
      <c r="Y774" s="37">
        <f t="shared" si="147"/>
        <v>16.200000000000273</v>
      </c>
      <c r="Z774" s="37">
        <f t="shared" si="147"/>
        <v>96.80000000000018</v>
      </c>
    </row>
    <row r="775" spans="1:26" ht="16.5" customHeight="1">
      <c r="A775" s="58" t="s">
        <v>19</v>
      </c>
      <c r="B775" s="58">
        <v>2003</v>
      </c>
      <c r="C775" s="21" t="str">
        <f t="shared" si="149"/>
        <v>February-2003</v>
      </c>
      <c r="D775" s="23">
        <v>183.6</v>
      </c>
      <c r="E775" s="23">
        <v>269.7345712725287</v>
      </c>
      <c r="F775" s="24">
        <v>5.15</v>
      </c>
      <c r="G775" s="1">
        <f t="shared" si="148"/>
        <v>6.649279253721906</v>
      </c>
      <c r="H775" s="25">
        <f t="shared" si="150"/>
        <v>0</v>
      </c>
      <c r="I775" s="25">
        <f t="shared" si="151"/>
        <v>-0.005607575462395764</v>
      </c>
      <c r="J775" s="26" t="b">
        <f t="shared" si="152"/>
        <v>0</v>
      </c>
      <c r="K775" s="26" t="b">
        <f t="shared" si="141"/>
        <v>0</v>
      </c>
      <c r="L775" s="23">
        <v>5.9</v>
      </c>
      <c r="M775" s="37">
        <v>108823</v>
      </c>
      <c r="N775" s="37">
        <v>2971295</v>
      </c>
      <c r="O775" s="37">
        <v>12130</v>
      </c>
      <c r="P775" s="37">
        <v>14924.9</v>
      </c>
      <c r="Q775" s="37">
        <v>7625.4</v>
      </c>
      <c r="R775" s="37">
        <v>3111.5</v>
      </c>
      <c r="S775" s="37">
        <v>4056.1</v>
      </c>
      <c r="T775" s="37">
        <f t="shared" si="142"/>
        <v>-520</v>
      </c>
      <c r="U775" s="37">
        <f t="shared" si="143"/>
        <v>-39068</v>
      </c>
      <c r="V775" s="37">
        <f t="shared" si="144"/>
        <v>168</v>
      </c>
      <c r="W775" s="37">
        <f t="shared" si="145"/>
        <v>-149.3000000000011</v>
      </c>
      <c r="X775" s="37">
        <f t="shared" si="146"/>
        <v>128.69999999999982</v>
      </c>
      <c r="Y775" s="37">
        <f t="shared" si="147"/>
        <v>26.300000000000182</v>
      </c>
      <c r="Z775" s="37">
        <f t="shared" si="147"/>
        <v>100.40000000000009</v>
      </c>
    </row>
    <row r="776" spans="1:26" ht="16.5" customHeight="1">
      <c r="A776" s="58" t="s">
        <v>18</v>
      </c>
      <c r="B776" s="58">
        <v>2003</v>
      </c>
      <c r="C776" s="21" t="str">
        <f t="shared" si="149"/>
        <v>March-2003</v>
      </c>
      <c r="D776" s="23">
        <v>183.9</v>
      </c>
      <c r="E776" s="23">
        <v>270.1592833876222</v>
      </c>
      <c r="F776" s="24">
        <v>5.15</v>
      </c>
      <c r="G776" s="1">
        <f t="shared" si="148"/>
        <v>6.638826052113267</v>
      </c>
      <c r="H776" s="25">
        <f t="shared" si="150"/>
        <v>0</v>
      </c>
      <c r="I776" s="25">
        <f t="shared" si="151"/>
        <v>-0.001572080402968079</v>
      </c>
      <c r="J776" s="26" t="b">
        <f t="shared" si="152"/>
        <v>0</v>
      </c>
      <c r="K776" s="26" t="b">
        <f t="shared" si="141"/>
        <v>0</v>
      </c>
      <c r="L776" s="23">
        <v>5.9</v>
      </c>
      <c r="M776" s="37">
        <v>108628</v>
      </c>
      <c r="N776" s="37">
        <v>2970513</v>
      </c>
      <c r="O776" s="37">
        <v>12109</v>
      </c>
      <c r="P776" s="37">
        <v>14895.8</v>
      </c>
      <c r="Q776" s="37">
        <v>7624.7</v>
      </c>
      <c r="R776" s="37">
        <v>3109.7</v>
      </c>
      <c r="S776" s="37">
        <v>4053.2</v>
      </c>
      <c r="T776" s="37">
        <f t="shared" si="142"/>
        <v>-654</v>
      </c>
      <c r="U776" s="37">
        <f t="shared" si="143"/>
        <v>-47401</v>
      </c>
      <c r="V776" s="37">
        <f t="shared" si="144"/>
        <v>144</v>
      </c>
      <c r="W776" s="37">
        <f t="shared" si="145"/>
        <v>-173.40000000000146</v>
      </c>
      <c r="X776" s="37">
        <f t="shared" si="146"/>
        <v>128.89999999999964</v>
      </c>
      <c r="Y776" s="37">
        <f t="shared" si="147"/>
        <v>25.699999999999818</v>
      </c>
      <c r="Z776" s="37">
        <f t="shared" si="147"/>
        <v>92.19999999999982</v>
      </c>
    </row>
    <row r="777" spans="1:26" ht="16.5" customHeight="1">
      <c r="A777" s="58" t="s">
        <v>17</v>
      </c>
      <c r="B777" s="58">
        <v>2003</v>
      </c>
      <c r="C777" s="21" t="str">
        <f t="shared" si="149"/>
        <v>April-2003</v>
      </c>
      <c r="D777" s="23">
        <v>183.2</v>
      </c>
      <c r="E777" s="23">
        <v>269.1186071817193</v>
      </c>
      <c r="F777" s="24">
        <v>5.15</v>
      </c>
      <c r="G777" s="1">
        <f t="shared" si="148"/>
        <v>6.664498258059613</v>
      </c>
      <c r="H777" s="25">
        <f t="shared" si="150"/>
        <v>0</v>
      </c>
      <c r="I777" s="25">
        <f t="shared" si="151"/>
        <v>0.0038669797558821273</v>
      </c>
      <c r="J777" s="26" t="b">
        <f t="shared" si="152"/>
        <v>0</v>
      </c>
      <c r="K777" s="26" t="b">
        <f t="shared" si="141"/>
        <v>0</v>
      </c>
      <c r="L777" s="23">
        <v>6</v>
      </c>
      <c r="M777" s="37">
        <v>108599</v>
      </c>
      <c r="N777" s="37">
        <v>2951323</v>
      </c>
      <c r="O777" s="37">
        <v>12085</v>
      </c>
      <c r="P777" s="37">
        <v>14919</v>
      </c>
      <c r="Q777" s="37">
        <v>7634.2</v>
      </c>
      <c r="R777" s="37">
        <v>3113.1</v>
      </c>
      <c r="S777" s="37">
        <v>4046.1</v>
      </c>
      <c r="T777" s="37">
        <f t="shared" si="142"/>
        <v>-592</v>
      </c>
      <c r="U777" s="37">
        <f t="shared" si="143"/>
        <v>-61234</v>
      </c>
      <c r="V777" s="37">
        <f t="shared" si="144"/>
        <v>157</v>
      </c>
      <c r="W777" s="37">
        <f t="shared" si="145"/>
        <v>-153</v>
      </c>
      <c r="X777" s="37">
        <f t="shared" si="146"/>
        <v>151.59999999999945</v>
      </c>
      <c r="Y777" s="37">
        <f t="shared" si="147"/>
        <v>42.59999999999991</v>
      </c>
      <c r="Z777" s="37">
        <f t="shared" si="147"/>
        <v>87.09999999999991</v>
      </c>
    </row>
    <row r="778" spans="1:26" ht="16.5" customHeight="1">
      <c r="A778" s="58" t="s">
        <v>16</v>
      </c>
      <c r="B778" s="58">
        <v>2003</v>
      </c>
      <c r="C778" s="21" t="str">
        <f t="shared" si="149"/>
        <v>May-2003</v>
      </c>
      <c r="D778" s="23">
        <v>182.9</v>
      </c>
      <c r="E778" s="23">
        <v>268.7184741144414</v>
      </c>
      <c r="F778" s="24">
        <v>5.15</v>
      </c>
      <c r="G778" s="1">
        <f t="shared" si="148"/>
        <v>6.674421975208774</v>
      </c>
      <c r="H778" s="25">
        <f t="shared" si="150"/>
        <v>0</v>
      </c>
      <c r="I778" s="25">
        <f t="shared" si="151"/>
        <v>0.0014890419000650468</v>
      </c>
      <c r="J778" s="26" t="b">
        <f t="shared" si="152"/>
        <v>0</v>
      </c>
      <c r="K778" s="26" t="b">
        <f t="shared" si="141"/>
        <v>0</v>
      </c>
      <c r="L778" s="23">
        <v>6.1</v>
      </c>
      <c r="M778" s="37">
        <v>108619</v>
      </c>
      <c r="N778" s="37">
        <v>2959029</v>
      </c>
      <c r="O778" s="37">
        <v>12092</v>
      </c>
      <c r="P778" s="37">
        <v>14896.8</v>
      </c>
      <c r="Q778" s="37">
        <v>7640.9</v>
      </c>
      <c r="R778" s="37">
        <v>3104.4</v>
      </c>
      <c r="S778" s="37">
        <v>4067.6</v>
      </c>
      <c r="T778" s="37">
        <f t="shared" si="142"/>
        <v>-494</v>
      </c>
      <c r="U778" s="37">
        <f t="shared" si="143"/>
        <v>-49020</v>
      </c>
      <c r="V778" s="37">
        <f t="shared" si="144"/>
        <v>156</v>
      </c>
      <c r="W778" s="37">
        <f t="shared" si="145"/>
        <v>-153.90000000000146</v>
      </c>
      <c r="X778" s="37">
        <f t="shared" si="146"/>
        <v>143.09999999999945</v>
      </c>
      <c r="Y778" s="37">
        <f t="shared" si="147"/>
        <v>26.40000000000009</v>
      </c>
      <c r="Z778" s="37">
        <f t="shared" si="147"/>
        <v>98.69999999999982</v>
      </c>
    </row>
    <row r="779" spans="1:26" ht="16.5" customHeight="1">
      <c r="A779" s="58" t="s">
        <v>27</v>
      </c>
      <c r="B779" s="58">
        <v>2003</v>
      </c>
      <c r="C779" s="21" t="str">
        <f t="shared" si="149"/>
        <v>June-2003</v>
      </c>
      <c r="D779" s="23">
        <v>183.1</v>
      </c>
      <c r="E779" s="23">
        <v>269.0184540010887</v>
      </c>
      <c r="F779" s="24">
        <v>5.15</v>
      </c>
      <c r="G779" s="1">
        <f t="shared" si="148"/>
        <v>6.666979391557797</v>
      </c>
      <c r="H779" s="25">
        <f t="shared" si="150"/>
        <v>0</v>
      </c>
      <c r="I779" s="25">
        <f t="shared" si="151"/>
        <v>-0.0011150903671690582</v>
      </c>
      <c r="J779" s="26" t="b">
        <f t="shared" si="152"/>
        <v>0</v>
      </c>
      <c r="K779" s="26" t="b">
        <f t="shared" si="141"/>
        <v>0</v>
      </c>
      <c r="L779" s="23">
        <v>6.3</v>
      </c>
      <c r="M779" s="37">
        <v>108589</v>
      </c>
      <c r="N779" s="37">
        <v>2958523</v>
      </c>
      <c r="O779" s="37">
        <v>12121</v>
      </c>
      <c r="P779" s="37">
        <v>14889.8</v>
      </c>
      <c r="Q779" s="37">
        <v>7655.9</v>
      </c>
      <c r="R779" s="37">
        <v>3106.5</v>
      </c>
      <c r="S779" s="37">
        <v>4078.2</v>
      </c>
      <c r="T779" s="37">
        <f t="shared" si="142"/>
        <v>-546</v>
      </c>
      <c r="U779" s="37">
        <f t="shared" si="143"/>
        <v>-46915</v>
      </c>
      <c r="V779" s="37">
        <f t="shared" si="144"/>
        <v>216</v>
      </c>
      <c r="W779" s="37">
        <f t="shared" si="145"/>
        <v>-152.40000000000146</v>
      </c>
      <c r="X779" s="37">
        <f t="shared" si="146"/>
        <v>154</v>
      </c>
      <c r="Y779" s="37">
        <f t="shared" si="147"/>
        <v>38.59999999999991</v>
      </c>
      <c r="Z779" s="37">
        <f t="shared" si="147"/>
        <v>98.09999999999991</v>
      </c>
    </row>
    <row r="780" spans="1:26" ht="16.5" customHeight="1">
      <c r="A780" s="58" t="s">
        <v>26</v>
      </c>
      <c r="B780" s="58">
        <v>2003</v>
      </c>
      <c r="C780" s="21" t="str">
        <f t="shared" si="149"/>
        <v>July-2003</v>
      </c>
      <c r="D780" s="23">
        <v>183.7</v>
      </c>
      <c r="E780" s="23">
        <v>269.9061446438282</v>
      </c>
      <c r="F780" s="24">
        <v>5.15</v>
      </c>
      <c r="G780" s="1">
        <f t="shared" si="148"/>
        <v>6.645052453847533</v>
      </c>
      <c r="H780" s="25">
        <f t="shared" si="150"/>
        <v>0</v>
      </c>
      <c r="I780" s="25">
        <f t="shared" si="151"/>
        <v>-0.0032888863790444534</v>
      </c>
      <c r="J780" s="26" t="b">
        <f t="shared" si="152"/>
        <v>0</v>
      </c>
      <c r="K780" s="26" t="b">
        <f t="shared" si="141"/>
        <v>0</v>
      </c>
      <c r="L780" s="23">
        <v>6.2</v>
      </c>
      <c r="M780" s="37">
        <v>108586</v>
      </c>
      <c r="N780" s="37">
        <v>2948938</v>
      </c>
      <c r="O780" s="37">
        <v>12143</v>
      </c>
      <c r="P780" s="37">
        <v>14884.4</v>
      </c>
      <c r="Q780" s="37">
        <v>7676.6</v>
      </c>
      <c r="R780" s="37">
        <v>3109.4</v>
      </c>
      <c r="S780" s="37">
        <v>4088.8</v>
      </c>
      <c r="T780" s="37">
        <f t="shared" si="142"/>
        <v>-469</v>
      </c>
      <c r="U780" s="37">
        <f t="shared" si="143"/>
        <v>-42531</v>
      </c>
      <c r="V780" s="37">
        <f t="shared" si="144"/>
        <v>231</v>
      </c>
      <c r="W780" s="37">
        <f t="shared" si="145"/>
        <v>-161</v>
      </c>
      <c r="X780" s="37">
        <f t="shared" si="146"/>
        <v>145.80000000000018</v>
      </c>
      <c r="Y780" s="37">
        <f t="shared" si="147"/>
        <v>27.40000000000009</v>
      </c>
      <c r="Z780" s="37">
        <f t="shared" si="147"/>
        <v>96.30000000000018</v>
      </c>
    </row>
    <row r="781" spans="1:26" ht="16.5" customHeight="1">
      <c r="A781" s="58" t="s">
        <v>25</v>
      </c>
      <c r="B781" s="58">
        <v>2003</v>
      </c>
      <c r="C781" s="21" t="str">
        <f t="shared" si="149"/>
        <v>August-2003</v>
      </c>
      <c r="D781" s="23">
        <v>184.5</v>
      </c>
      <c r="E781" s="23">
        <v>271.0530877573131</v>
      </c>
      <c r="F781" s="24">
        <v>5.15</v>
      </c>
      <c r="G781" s="1">
        <f t="shared" si="148"/>
        <v>6.616934356342182</v>
      </c>
      <c r="H781" s="25">
        <f t="shared" si="150"/>
        <v>0</v>
      </c>
      <c r="I781" s="25">
        <f t="shared" si="151"/>
        <v>-0.004231433491404535</v>
      </c>
      <c r="J781" s="26" t="b">
        <f t="shared" si="152"/>
        <v>0</v>
      </c>
      <c r="K781" s="26" t="b">
        <f t="shared" si="141"/>
        <v>0</v>
      </c>
      <c r="L781" s="23">
        <v>6.1</v>
      </c>
      <c r="M781" s="37">
        <v>108621</v>
      </c>
      <c r="N781" s="37">
        <v>2959972</v>
      </c>
      <c r="O781" s="37">
        <v>12177</v>
      </c>
      <c r="P781" s="37">
        <v>14904.7</v>
      </c>
      <c r="Q781" s="37">
        <v>7707.5</v>
      </c>
      <c r="R781" s="37">
        <v>3126.3</v>
      </c>
      <c r="S781" s="37">
        <v>4101</v>
      </c>
      <c r="T781" s="37">
        <f t="shared" si="142"/>
        <v>-375</v>
      </c>
      <c r="U781" s="37">
        <f t="shared" si="143"/>
        <v>-37907</v>
      </c>
      <c r="V781" s="37">
        <f t="shared" si="144"/>
        <v>241</v>
      </c>
      <c r="W781" s="37">
        <f t="shared" si="145"/>
        <v>-85.5</v>
      </c>
      <c r="X781" s="37">
        <f t="shared" si="146"/>
        <v>166.10000000000036</v>
      </c>
      <c r="Y781" s="37">
        <f t="shared" si="147"/>
        <v>43.5</v>
      </c>
      <c r="Z781" s="37">
        <f t="shared" si="147"/>
        <v>98.19999999999982</v>
      </c>
    </row>
    <row r="782" spans="1:26" ht="16.5" customHeight="1">
      <c r="A782" s="58" t="s">
        <v>24</v>
      </c>
      <c r="B782" s="58">
        <v>2003</v>
      </c>
      <c r="C782" s="21" t="str">
        <f t="shared" si="149"/>
        <v>September-2003</v>
      </c>
      <c r="D782" s="23">
        <v>185.1</v>
      </c>
      <c r="E782" s="23">
        <v>271.85313174946</v>
      </c>
      <c r="F782" s="24">
        <v>5.15</v>
      </c>
      <c r="G782" s="1">
        <f t="shared" si="148"/>
        <v>6.59746119984715</v>
      </c>
      <c r="H782" s="25">
        <f t="shared" si="150"/>
        <v>0</v>
      </c>
      <c r="I782" s="25">
        <f t="shared" si="151"/>
        <v>-0.0029429272600184353</v>
      </c>
      <c r="J782" s="26" t="b">
        <f t="shared" si="152"/>
        <v>0</v>
      </c>
      <c r="K782" s="26" t="b">
        <f t="shared" si="141"/>
        <v>0</v>
      </c>
      <c r="L782" s="23">
        <v>6.1</v>
      </c>
      <c r="M782" s="37">
        <v>108777</v>
      </c>
      <c r="N782" s="37">
        <v>2955221</v>
      </c>
      <c r="O782" s="37">
        <v>12208</v>
      </c>
      <c r="P782" s="37">
        <v>14936.3</v>
      </c>
      <c r="Q782" s="37">
        <v>7738.4</v>
      </c>
      <c r="R782" s="37">
        <v>3140.4</v>
      </c>
      <c r="S782" s="37">
        <v>4113.4</v>
      </c>
      <c r="T782" s="37">
        <f t="shared" si="142"/>
        <v>-203</v>
      </c>
      <c r="U782" s="37">
        <f t="shared" si="143"/>
        <v>-42081</v>
      </c>
      <c r="V782" s="37">
        <f t="shared" si="144"/>
        <v>217</v>
      </c>
      <c r="W782" s="37">
        <f t="shared" si="145"/>
        <v>-38.5</v>
      </c>
      <c r="X782" s="37">
        <f t="shared" si="146"/>
        <v>195.79999999999927</v>
      </c>
      <c r="Y782" s="37">
        <f t="shared" si="147"/>
        <v>58.59999999999991</v>
      </c>
      <c r="Z782" s="37">
        <f t="shared" si="147"/>
        <v>106.09999999999945</v>
      </c>
    </row>
    <row r="783" spans="1:26" ht="16.5" customHeight="1">
      <c r="A783" s="58" t="s">
        <v>23</v>
      </c>
      <c r="B783" s="58">
        <v>2003</v>
      </c>
      <c r="C783" s="21" t="str">
        <f t="shared" si="149"/>
        <v>October-2003</v>
      </c>
      <c r="D783" s="23">
        <v>184.9</v>
      </c>
      <c r="E783" s="23">
        <v>271.6530810810811</v>
      </c>
      <c r="F783" s="24">
        <v>5.15</v>
      </c>
      <c r="G783" s="1">
        <f t="shared" si="148"/>
        <v>6.602319699950962</v>
      </c>
      <c r="H783" s="25">
        <f t="shared" si="150"/>
        <v>0</v>
      </c>
      <c r="I783" s="25">
        <f t="shared" si="151"/>
        <v>0.0007364196554764391</v>
      </c>
      <c r="J783" s="26" t="b">
        <f t="shared" si="152"/>
        <v>0</v>
      </c>
      <c r="K783" s="26" t="b">
        <f t="shared" si="141"/>
        <v>0</v>
      </c>
      <c r="L783" s="23">
        <v>6</v>
      </c>
      <c r="M783" s="37">
        <v>108921</v>
      </c>
      <c r="N783" s="37">
        <v>2967251</v>
      </c>
      <c r="O783" s="37">
        <v>12259</v>
      </c>
      <c r="P783" s="37">
        <v>14954</v>
      </c>
      <c r="Q783" s="37">
        <v>7766</v>
      </c>
      <c r="R783" s="37">
        <v>3164.1</v>
      </c>
      <c r="S783" s="37">
        <v>4129</v>
      </c>
      <c r="T783" s="37">
        <f t="shared" si="142"/>
        <v>-172</v>
      </c>
      <c r="U783" s="37">
        <f t="shared" si="143"/>
        <v>-23677</v>
      </c>
      <c r="V783" s="37">
        <f t="shared" si="144"/>
        <v>189</v>
      </c>
      <c r="W783" s="37">
        <f t="shared" si="145"/>
        <v>-31.700000000000728</v>
      </c>
      <c r="X783" s="37">
        <f t="shared" si="146"/>
        <v>189.60000000000036</v>
      </c>
      <c r="Y783" s="37">
        <f t="shared" si="147"/>
        <v>63.59999999999991</v>
      </c>
      <c r="Z783" s="37">
        <f t="shared" si="147"/>
        <v>100.59999999999991</v>
      </c>
    </row>
    <row r="784" spans="1:26" ht="16.5" customHeight="1">
      <c r="A784" s="58" t="s">
        <v>22</v>
      </c>
      <c r="B784" s="58">
        <v>2003</v>
      </c>
      <c r="C784" s="21" t="str">
        <f t="shared" si="149"/>
        <v>November-2003</v>
      </c>
      <c r="D784" s="23">
        <v>185</v>
      </c>
      <c r="E784" s="23">
        <v>271.7344173441734</v>
      </c>
      <c r="F784" s="24">
        <v>5.15</v>
      </c>
      <c r="G784" s="1">
        <f t="shared" si="148"/>
        <v>6.600343476190339</v>
      </c>
      <c r="H784" s="25">
        <f t="shared" si="150"/>
        <v>0</v>
      </c>
      <c r="I784" s="25">
        <f t="shared" si="151"/>
        <v>-0.0002993226396833526</v>
      </c>
      <c r="J784" s="26" t="b">
        <f t="shared" si="152"/>
        <v>0</v>
      </c>
      <c r="K784" s="26" t="b">
        <f aca="true" t="shared" si="153" ref="K784:K847">J772</f>
        <v>0</v>
      </c>
      <c r="L784" s="23">
        <v>5.8</v>
      </c>
      <c r="M784" s="37">
        <v>108961</v>
      </c>
      <c r="N784" s="37">
        <v>2977408</v>
      </c>
      <c r="O784" s="37">
        <v>12284</v>
      </c>
      <c r="P784" s="37">
        <v>14923.9</v>
      </c>
      <c r="Q784" s="37">
        <v>7793.7</v>
      </c>
      <c r="R784" s="37">
        <v>3180.2</v>
      </c>
      <c r="S784" s="37">
        <v>4139.3</v>
      </c>
      <c r="T784" s="37">
        <f aca="true" t="shared" si="154" ref="T784:T847">IF(M772&gt;0,M784-M772,"")</f>
        <v>-120</v>
      </c>
      <c r="U784" s="37">
        <f t="shared" si="143"/>
        <v>-12270</v>
      </c>
      <c r="V784" s="37">
        <f t="shared" si="144"/>
        <v>175</v>
      </c>
      <c r="W784" s="37">
        <f t="shared" si="145"/>
        <v>-46.5</v>
      </c>
      <c r="X784" s="37">
        <f t="shared" si="146"/>
        <v>201.59999999999945</v>
      </c>
      <c r="Y784" s="37">
        <f t="shared" si="147"/>
        <v>73.09999999999991</v>
      </c>
      <c r="Z784" s="37">
        <f t="shared" si="147"/>
        <v>101.40000000000009</v>
      </c>
    </row>
    <row r="785" spans="1:26" ht="16.5" customHeight="1">
      <c r="A785" s="58" t="s">
        <v>21</v>
      </c>
      <c r="B785" s="58">
        <v>2003</v>
      </c>
      <c r="C785" s="21" t="str">
        <f t="shared" si="149"/>
        <v>December-2003</v>
      </c>
      <c r="D785" s="23">
        <v>185.5</v>
      </c>
      <c r="E785" s="23">
        <v>272.4625610417797</v>
      </c>
      <c r="F785" s="24">
        <v>5.15</v>
      </c>
      <c r="G785" s="1">
        <f t="shared" si="148"/>
        <v>6.582704360981817</v>
      </c>
      <c r="H785" s="25">
        <f t="shared" si="150"/>
        <v>0</v>
      </c>
      <c r="I785" s="25">
        <f t="shared" si="151"/>
        <v>-0.00267245413396322</v>
      </c>
      <c r="J785" s="26" t="b">
        <f t="shared" si="152"/>
        <v>0</v>
      </c>
      <c r="K785" s="26" t="b">
        <f t="shared" si="153"/>
        <v>0</v>
      </c>
      <c r="L785" s="23">
        <v>5.7</v>
      </c>
      <c r="M785" s="37">
        <v>109072</v>
      </c>
      <c r="N785" s="37">
        <v>2962075</v>
      </c>
      <c r="O785" s="37">
        <v>12320</v>
      </c>
      <c r="P785" s="37">
        <v>14921</v>
      </c>
      <c r="Q785" s="37">
        <v>7807.7</v>
      </c>
      <c r="R785" s="37">
        <v>3178.6</v>
      </c>
      <c r="S785" s="37">
        <v>4149.1</v>
      </c>
      <c r="T785" s="37">
        <f t="shared" si="154"/>
        <v>155</v>
      </c>
      <c r="U785" s="37">
        <f t="shared" si="143"/>
        <v>-21316</v>
      </c>
      <c r="V785" s="37">
        <f t="shared" si="144"/>
        <v>208</v>
      </c>
      <c r="W785" s="37">
        <f t="shared" si="145"/>
        <v>-58.79999999999927</v>
      </c>
      <c r="X785" s="37">
        <f t="shared" si="146"/>
        <v>225.5</v>
      </c>
      <c r="Y785" s="37">
        <f t="shared" si="147"/>
        <v>87.69999999999982</v>
      </c>
      <c r="Z785" s="37">
        <f t="shared" si="147"/>
        <v>106.40000000000055</v>
      </c>
    </row>
    <row r="786" spans="1:26" ht="16.5" customHeight="1">
      <c r="A786" s="58" t="s">
        <v>20</v>
      </c>
      <c r="B786" s="58">
        <v>2004</v>
      </c>
      <c r="C786" s="21" t="str">
        <f t="shared" si="149"/>
        <v>January-2004</v>
      </c>
      <c r="D786" s="23">
        <v>186.3</v>
      </c>
      <c r="E786" s="23">
        <v>273.7161447084234</v>
      </c>
      <c r="F786" s="24">
        <v>5.15</v>
      </c>
      <c r="G786" s="1">
        <f t="shared" si="148"/>
        <v>6.552556447426839</v>
      </c>
      <c r="H786" s="25">
        <f t="shared" si="150"/>
        <v>0</v>
      </c>
      <c r="I786" s="25">
        <f t="shared" si="151"/>
        <v>-0.004579867468099685</v>
      </c>
      <c r="J786" s="26" t="b">
        <f t="shared" si="152"/>
        <v>0</v>
      </c>
      <c r="K786" s="26" t="b">
        <f t="shared" si="153"/>
        <v>0</v>
      </c>
      <c r="L786" s="23">
        <v>5.7</v>
      </c>
      <c r="M786" s="37">
        <v>109242</v>
      </c>
      <c r="N786" s="37">
        <v>2974227</v>
      </c>
      <c r="O786" s="37">
        <v>12346</v>
      </c>
      <c r="P786" s="37">
        <v>14963.6</v>
      </c>
      <c r="Q786" s="37">
        <v>7841.5</v>
      </c>
      <c r="R786" s="37">
        <v>3187.9</v>
      </c>
      <c r="S786" s="37">
        <v>4161.6</v>
      </c>
      <c r="T786" s="37">
        <f t="shared" si="154"/>
        <v>271</v>
      </c>
      <c r="U786" s="37">
        <f t="shared" si="143"/>
        <v>-10583</v>
      </c>
      <c r="V786" s="37">
        <f t="shared" si="144"/>
        <v>173</v>
      </c>
      <c r="W786" s="37">
        <f t="shared" si="145"/>
        <v>7.200000000000728</v>
      </c>
      <c r="X786" s="37">
        <f t="shared" si="146"/>
        <v>192.89999999999964</v>
      </c>
      <c r="Y786" s="37">
        <f t="shared" si="147"/>
        <v>67.59999999999991</v>
      </c>
      <c r="Z786" s="37">
        <f t="shared" si="147"/>
        <v>95.30000000000018</v>
      </c>
    </row>
    <row r="787" spans="1:26" ht="16.5" customHeight="1">
      <c r="A787" s="58" t="s">
        <v>19</v>
      </c>
      <c r="B787" s="58">
        <v>2004</v>
      </c>
      <c r="C787" s="21" t="str">
        <f t="shared" si="149"/>
        <v>February-2004</v>
      </c>
      <c r="D787" s="23">
        <v>186.7</v>
      </c>
      <c r="E787" s="23">
        <v>274.334693877551</v>
      </c>
      <c r="F787" s="24">
        <v>5.15</v>
      </c>
      <c r="G787" s="1">
        <f t="shared" si="148"/>
        <v>6.537782237541354</v>
      </c>
      <c r="H787" s="25">
        <f t="shared" si="150"/>
        <v>0</v>
      </c>
      <c r="I787" s="25">
        <f t="shared" si="151"/>
        <v>-0.002254724549726972</v>
      </c>
      <c r="J787" s="26" t="b">
        <f t="shared" si="152"/>
        <v>0</v>
      </c>
      <c r="K787" s="26" t="b">
        <f t="shared" si="153"/>
        <v>0</v>
      </c>
      <c r="L787" s="23">
        <v>5.6</v>
      </c>
      <c r="M787" s="37">
        <v>109276</v>
      </c>
      <c r="N787" s="37">
        <v>2983830</v>
      </c>
      <c r="O787" s="37">
        <v>12372</v>
      </c>
      <c r="P787" s="37">
        <v>14968.9</v>
      </c>
      <c r="Q787" s="37">
        <v>7852.9</v>
      </c>
      <c r="R787" s="37">
        <v>3195.7</v>
      </c>
      <c r="S787" s="37">
        <v>4174.2</v>
      </c>
      <c r="T787" s="37">
        <f t="shared" si="154"/>
        <v>453</v>
      </c>
      <c r="U787" s="37">
        <f t="shared" si="143"/>
        <v>12535</v>
      </c>
      <c r="V787" s="37">
        <f t="shared" si="144"/>
        <v>242</v>
      </c>
      <c r="W787" s="37">
        <f t="shared" si="145"/>
        <v>44</v>
      </c>
      <c r="X787" s="37">
        <f t="shared" si="146"/>
        <v>227.5</v>
      </c>
      <c r="Y787" s="37">
        <f t="shared" si="147"/>
        <v>84.19999999999982</v>
      </c>
      <c r="Z787" s="37">
        <f t="shared" si="147"/>
        <v>118.09999999999991</v>
      </c>
    </row>
    <row r="788" spans="1:26" ht="16.5" customHeight="1">
      <c r="A788" s="58" t="s">
        <v>18</v>
      </c>
      <c r="B788" s="58">
        <v>2004</v>
      </c>
      <c r="C788" s="21" t="str">
        <f t="shared" si="149"/>
        <v>March-2004</v>
      </c>
      <c r="D788" s="23">
        <v>187.1</v>
      </c>
      <c r="E788" s="23">
        <v>274.9591248665955</v>
      </c>
      <c r="F788" s="24">
        <v>5.15</v>
      </c>
      <c r="G788" s="1">
        <f t="shared" si="148"/>
        <v>6.522934962220972</v>
      </c>
      <c r="H788" s="25">
        <f t="shared" si="150"/>
        <v>0</v>
      </c>
      <c r="I788" s="25">
        <f t="shared" si="151"/>
        <v>-0.002270995695623834</v>
      </c>
      <c r="J788" s="26" t="b">
        <f t="shared" si="152"/>
        <v>0</v>
      </c>
      <c r="K788" s="26" t="b">
        <f t="shared" si="153"/>
        <v>0</v>
      </c>
      <c r="L788" s="23">
        <v>5.8</v>
      </c>
      <c r="M788" s="37">
        <v>109570</v>
      </c>
      <c r="N788" s="37">
        <v>2983764</v>
      </c>
      <c r="O788" s="37">
        <v>12425</v>
      </c>
      <c r="P788" s="37">
        <v>15016.6</v>
      </c>
      <c r="Q788" s="37">
        <v>7893.3</v>
      </c>
      <c r="R788" s="37">
        <v>3211.8</v>
      </c>
      <c r="S788" s="37">
        <v>4197</v>
      </c>
      <c r="T788" s="37">
        <f t="shared" si="154"/>
        <v>942</v>
      </c>
      <c r="U788" s="37">
        <f t="shared" si="143"/>
        <v>13251</v>
      </c>
      <c r="V788" s="37">
        <f t="shared" si="144"/>
        <v>316</v>
      </c>
      <c r="W788" s="37">
        <f t="shared" si="145"/>
        <v>120.80000000000109</v>
      </c>
      <c r="X788" s="37">
        <f t="shared" si="146"/>
        <v>268.60000000000036</v>
      </c>
      <c r="Y788" s="37">
        <f t="shared" si="147"/>
        <v>102.10000000000036</v>
      </c>
      <c r="Z788" s="37">
        <f t="shared" si="147"/>
        <v>143.80000000000018</v>
      </c>
    </row>
    <row r="789" spans="1:26" ht="16.5" customHeight="1">
      <c r="A789" s="58" t="s">
        <v>17</v>
      </c>
      <c r="B789" s="58">
        <v>2004</v>
      </c>
      <c r="C789" s="21" t="str">
        <f t="shared" si="149"/>
        <v>April-2004</v>
      </c>
      <c r="D789" s="23">
        <v>187.4</v>
      </c>
      <c r="E789" s="23">
        <v>275.3185106382979</v>
      </c>
      <c r="F789" s="24">
        <v>5.15</v>
      </c>
      <c r="G789" s="1">
        <f t="shared" si="148"/>
        <v>6.514420278592446</v>
      </c>
      <c r="H789" s="25">
        <f t="shared" si="150"/>
        <v>0</v>
      </c>
      <c r="I789" s="25">
        <f t="shared" si="151"/>
        <v>-0.0013053454737537162</v>
      </c>
      <c r="J789" s="26" t="b">
        <f t="shared" si="152"/>
        <v>0</v>
      </c>
      <c r="K789" s="26" t="b">
        <f t="shared" si="153"/>
        <v>0</v>
      </c>
      <c r="L789" s="23">
        <v>5.6</v>
      </c>
      <c r="M789" s="37">
        <v>109793</v>
      </c>
      <c r="N789" s="37">
        <v>2992122</v>
      </c>
      <c r="O789" s="37">
        <v>12435</v>
      </c>
      <c r="P789" s="37">
        <v>15034</v>
      </c>
      <c r="Q789" s="37">
        <v>7911.3</v>
      </c>
      <c r="R789" s="37">
        <v>3223.4</v>
      </c>
      <c r="S789" s="37">
        <v>4198.3</v>
      </c>
      <c r="T789" s="37">
        <f t="shared" si="154"/>
        <v>1194</v>
      </c>
      <c r="U789" s="37">
        <f t="shared" si="143"/>
        <v>40799</v>
      </c>
      <c r="V789" s="37">
        <f t="shared" si="144"/>
        <v>350</v>
      </c>
      <c r="W789" s="37">
        <f t="shared" si="145"/>
        <v>115</v>
      </c>
      <c r="X789" s="37">
        <f t="shared" si="146"/>
        <v>277.10000000000036</v>
      </c>
      <c r="Y789" s="37">
        <f t="shared" si="147"/>
        <v>110.30000000000018</v>
      </c>
      <c r="Z789" s="37">
        <f t="shared" si="147"/>
        <v>152.20000000000027</v>
      </c>
    </row>
    <row r="790" spans="1:26" ht="16.5" customHeight="1">
      <c r="A790" s="58" t="s">
        <v>16</v>
      </c>
      <c r="B790" s="58">
        <v>2004</v>
      </c>
      <c r="C790" s="21" t="str">
        <f t="shared" si="149"/>
        <v>May-2004</v>
      </c>
      <c r="D790" s="23">
        <v>188.2</v>
      </c>
      <c r="E790" s="23">
        <v>276.4778424114226</v>
      </c>
      <c r="F790" s="24">
        <v>5.15</v>
      </c>
      <c r="G790" s="1">
        <f t="shared" si="148"/>
        <v>6.487103896394911</v>
      </c>
      <c r="H790" s="25">
        <f t="shared" si="150"/>
        <v>0</v>
      </c>
      <c r="I790" s="25">
        <f t="shared" si="151"/>
        <v>-0.004193217666244586</v>
      </c>
      <c r="J790" s="26" t="b">
        <f t="shared" si="152"/>
        <v>0</v>
      </c>
      <c r="K790" s="26" t="b">
        <f t="shared" si="153"/>
        <v>0</v>
      </c>
      <c r="L790" s="23">
        <v>5.6</v>
      </c>
      <c r="M790" s="37">
        <v>110101</v>
      </c>
      <c r="N790" s="37">
        <v>3011411</v>
      </c>
      <c r="O790" s="37">
        <v>12481</v>
      </c>
      <c r="P790" s="37">
        <v>15056.1</v>
      </c>
      <c r="Q790" s="37">
        <v>7943.5</v>
      </c>
      <c r="R790" s="37">
        <v>3240.8</v>
      </c>
      <c r="S790" s="37">
        <v>4205.8</v>
      </c>
      <c r="T790" s="37">
        <f t="shared" si="154"/>
        <v>1482</v>
      </c>
      <c r="U790" s="37">
        <f t="shared" si="143"/>
        <v>52382</v>
      </c>
      <c r="V790" s="37">
        <f t="shared" si="144"/>
        <v>389</v>
      </c>
      <c r="W790" s="37">
        <f t="shared" si="145"/>
        <v>159.3000000000011</v>
      </c>
      <c r="X790" s="37">
        <f t="shared" si="146"/>
        <v>302.60000000000036</v>
      </c>
      <c r="Y790" s="37">
        <f t="shared" si="147"/>
        <v>136.4000000000001</v>
      </c>
      <c r="Z790" s="37">
        <f t="shared" si="147"/>
        <v>138.20000000000027</v>
      </c>
    </row>
    <row r="791" spans="1:26" ht="16.5" customHeight="1">
      <c r="A791" s="58" t="s">
        <v>27</v>
      </c>
      <c r="B791" s="58">
        <v>2004</v>
      </c>
      <c r="C791" s="21" t="str">
        <f t="shared" si="149"/>
        <v>June-2004</v>
      </c>
      <c r="D791" s="23">
        <v>188.9</v>
      </c>
      <c r="E791" s="23">
        <v>277.5246705324196</v>
      </c>
      <c r="F791" s="24">
        <v>5.15</v>
      </c>
      <c r="G791" s="1">
        <f t="shared" si="148"/>
        <v>6.4626344221332275</v>
      </c>
      <c r="H791" s="25">
        <f t="shared" si="150"/>
        <v>0</v>
      </c>
      <c r="I791" s="25">
        <f t="shared" si="151"/>
        <v>-0.003772018246120834</v>
      </c>
      <c r="J791" s="26" t="b">
        <f t="shared" si="152"/>
        <v>0</v>
      </c>
      <c r="K791" s="26" t="b">
        <f t="shared" si="153"/>
        <v>0</v>
      </c>
      <c r="L791" s="23">
        <v>5.6</v>
      </c>
      <c r="M791" s="37">
        <v>110190</v>
      </c>
      <c r="N791" s="37">
        <v>2998229</v>
      </c>
      <c r="O791" s="37">
        <v>12495</v>
      </c>
      <c r="P791" s="37">
        <v>15078.3</v>
      </c>
      <c r="Q791" s="37">
        <v>7960.5</v>
      </c>
      <c r="R791" s="37">
        <v>3253.6</v>
      </c>
      <c r="S791" s="37">
        <v>4207.7</v>
      </c>
      <c r="T791" s="37">
        <f t="shared" si="154"/>
        <v>1601</v>
      </c>
      <c r="U791" s="37">
        <f t="shared" si="143"/>
        <v>39706</v>
      </c>
      <c r="V791" s="37">
        <f t="shared" si="144"/>
        <v>374</v>
      </c>
      <c r="W791" s="37">
        <f t="shared" si="145"/>
        <v>188.5</v>
      </c>
      <c r="X791" s="37">
        <f t="shared" si="146"/>
        <v>304.60000000000036</v>
      </c>
      <c r="Y791" s="37">
        <f t="shared" si="147"/>
        <v>147.0999999999999</v>
      </c>
      <c r="Z791" s="37">
        <f t="shared" si="147"/>
        <v>129.5</v>
      </c>
    </row>
    <row r="792" spans="1:26" ht="16.5" customHeight="1">
      <c r="A792" s="58" t="s">
        <v>26</v>
      </c>
      <c r="B792" s="58">
        <v>2004</v>
      </c>
      <c r="C792" s="21" t="str">
        <f t="shared" si="149"/>
        <v>July-2004</v>
      </c>
      <c r="D792" s="23">
        <v>189.1</v>
      </c>
      <c r="E792" s="23">
        <v>277.859186906019</v>
      </c>
      <c r="F792" s="24">
        <v>5.15</v>
      </c>
      <c r="G792" s="1">
        <f t="shared" si="148"/>
        <v>6.454854017047964</v>
      </c>
      <c r="H792" s="25">
        <f t="shared" si="150"/>
        <v>0</v>
      </c>
      <c r="I792" s="25">
        <f t="shared" si="151"/>
        <v>-0.001203906112748232</v>
      </c>
      <c r="J792" s="26" t="b">
        <f t="shared" si="152"/>
        <v>0</v>
      </c>
      <c r="K792" s="26" t="b">
        <f t="shared" si="153"/>
        <v>0</v>
      </c>
      <c r="L792" s="23">
        <v>5.5</v>
      </c>
      <c r="M792" s="37">
        <v>110229</v>
      </c>
      <c r="N792" s="37">
        <v>3010623</v>
      </c>
      <c r="O792" s="37">
        <v>12495</v>
      </c>
      <c r="P792" s="37">
        <v>15061.5</v>
      </c>
      <c r="Q792" s="37">
        <v>7966.1</v>
      </c>
      <c r="R792" s="37">
        <v>3259.2</v>
      </c>
      <c r="S792" s="37">
        <v>4212.2</v>
      </c>
      <c r="T792" s="37">
        <f t="shared" si="154"/>
        <v>1643</v>
      </c>
      <c r="U792" s="37">
        <f t="shared" si="143"/>
        <v>61685</v>
      </c>
      <c r="V792" s="37">
        <f t="shared" si="144"/>
        <v>352</v>
      </c>
      <c r="W792" s="37">
        <f t="shared" si="145"/>
        <v>177.10000000000036</v>
      </c>
      <c r="X792" s="37">
        <f t="shared" si="146"/>
        <v>289.5</v>
      </c>
      <c r="Y792" s="37">
        <f t="shared" si="147"/>
        <v>149.79999999999973</v>
      </c>
      <c r="Z792" s="37">
        <f t="shared" si="147"/>
        <v>123.39999999999964</v>
      </c>
    </row>
    <row r="793" spans="1:26" ht="16.5" customHeight="1">
      <c r="A793" s="58" t="s">
        <v>25</v>
      </c>
      <c r="B793" s="58">
        <v>2004</v>
      </c>
      <c r="C793" s="21" t="str">
        <f t="shared" si="149"/>
        <v>August-2004</v>
      </c>
      <c r="D793" s="23">
        <v>189.2</v>
      </c>
      <c r="E793" s="23">
        <v>277.9592612137203</v>
      </c>
      <c r="F793" s="24">
        <v>5.15</v>
      </c>
      <c r="G793" s="1">
        <f t="shared" si="148"/>
        <v>6.452530061212679</v>
      </c>
      <c r="H793" s="25">
        <f t="shared" si="150"/>
        <v>0</v>
      </c>
      <c r="I793" s="25">
        <f t="shared" si="151"/>
        <v>-0.00036003228409930976</v>
      </c>
      <c r="J793" s="26" t="b">
        <f t="shared" si="152"/>
        <v>0</v>
      </c>
      <c r="K793" s="26" t="b">
        <f t="shared" si="153"/>
        <v>0</v>
      </c>
      <c r="L793" s="23">
        <v>5.4</v>
      </c>
      <c r="M793" s="37">
        <v>110330</v>
      </c>
      <c r="N793" s="37">
        <v>3024390</v>
      </c>
      <c r="O793" s="37">
        <v>12485</v>
      </c>
      <c r="P793" s="37">
        <v>15066.1</v>
      </c>
      <c r="Q793" s="37">
        <v>7984.7</v>
      </c>
      <c r="R793" s="37">
        <v>3260.4</v>
      </c>
      <c r="S793" s="37">
        <v>4218.8</v>
      </c>
      <c r="T793" s="37">
        <f t="shared" si="154"/>
        <v>1709</v>
      </c>
      <c r="U793" s="37">
        <f t="shared" si="143"/>
        <v>64418</v>
      </c>
      <c r="V793" s="37">
        <f t="shared" si="144"/>
        <v>308</v>
      </c>
      <c r="W793" s="37">
        <f t="shared" si="145"/>
        <v>161.39999999999964</v>
      </c>
      <c r="X793" s="37">
        <f t="shared" si="146"/>
        <v>277.1999999999998</v>
      </c>
      <c r="Y793" s="37">
        <f t="shared" si="147"/>
        <v>134.0999999999999</v>
      </c>
      <c r="Z793" s="37">
        <f t="shared" si="147"/>
        <v>117.80000000000018</v>
      </c>
    </row>
    <row r="794" spans="1:26" ht="16.5" customHeight="1">
      <c r="A794" s="58" t="s">
        <v>24</v>
      </c>
      <c r="B794" s="58">
        <v>2004</v>
      </c>
      <c r="C794" s="21" t="str">
        <f t="shared" si="149"/>
        <v>September-2004</v>
      </c>
      <c r="D794" s="23">
        <v>189.8</v>
      </c>
      <c r="E794" s="23">
        <v>278.7531332280147</v>
      </c>
      <c r="F794" s="24">
        <v>5.15</v>
      </c>
      <c r="G794" s="1">
        <f t="shared" si="148"/>
        <v>6.434153647008215</v>
      </c>
      <c r="H794" s="25">
        <f t="shared" si="150"/>
        <v>0</v>
      </c>
      <c r="I794" s="25">
        <f t="shared" si="151"/>
        <v>-0.0028479393400935304</v>
      </c>
      <c r="J794" s="26" t="b">
        <f t="shared" si="152"/>
        <v>0</v>
      </c>
      <c r="K794" s="26" t="b">
        <f t="shared" si="153"/>
        <v>0</v>
      </c>
      <c r="L794" s="23">
        <v>5.4</v>
      </c>
      <c r="M794" s="37">
        <v>110485</v>
      </c>
      <c r="N794" s="37">
        <v>3030981</v>
      </c>
      <c r="O794" s="37">
        <v>12550</v>
      </c>
      <c r="P794" s="37">
        <v>15100.4</v>
      </c>
      <c r="Q794" s="37">
        <v>8007.7</v>
      </c>
      <c r="R794" s="37">
        <v>3282.9</v>
      </c>
      <c r="S794" s="37">
        <v>4228.3</v>
      </c>
      <c r="T794" s="37">
        <f t="shared" si="154"/>
        <v>1708</v>
      </c>
      <c r="U794" s="37">
        <f t="shared" si="143"/>
        <v>75760</v>
      </c>
      <c r="V794" s="37">
        <f t="shared" si="144"/>
        <v>342</v>
      </c>
      <c r="W794" s="37">
        <f t="shared" si="145"/>
        <v>164.10000000000036</v>
      </c>
      <c r="X794" s="37">
        <f t="shared" si="146"/>
        <v>269.3000000000002</v>
      </c>
      <c r="Y794" s="37">
        <f t="shared" si="147"/>
        <v>142.5</v>
      </c>
      <c r="Z794" s="37">
        <f t="shared" si="147"/>
        <v>114.90000000000055</v>
      </c>
    </row>
    <row r="795" spans="1:26" ht="16.5" customHeight="1">
      <c r="A795" s="58" t="s">
        <v>23</v>
      </c>
      <c r="B795" s="58">
        <v>2004</v>
      </c>
      <c r="C795" s="21" t="str">
        <f t="shared" si="149"/>
        <v>October-2004</v>
      </c>
      <c r="D795" s="23">
        <v>190.8</v>
      </c>
      <c r="E795" s="23">
        <v>280.3530644316396</v>
      </c>
      <c r="F795" s="24">
        <v>5.15</v>
      </c>
      <c r="G795" s="1">
        <f t="shared" si="148"/>
        <v>6.3974349358729015</v>
      </c>
      <c r="H795" s="25">
        <f t="shared" si="150"/>
        <v>0</v>
      </c>
      <c r="I795" s="25">
        <f t="shared" si="151"/>
        <v>-0.005706843999970013</v>
      </c>
      <c r="J795" s="26" t="b">
        <f t="shared" si="152"/>
        <v>0</v>
      </c>
      <c r="K795" s="26" t="b">
        <f t="shared" si="153"/>
        <v>0</v>
      </c>
      <c r="L795" s="23">
        <v>5.5</v>
      </c>
      <c r="M795" s="37">
        <v>110810</v>
      </c>
      <c r="N795" s="37">
        <v>3032158</v>
      </c>
      <c r="O795" s="37">
        <v>12582</v>
      </c>
      <c r="P795" s="37">
        <v>15124.1</v>
      </c>
      <c r="Q795" s="37">
        <v>8036.4</v>
      </c>
      <c r="R795" s="37">
        <v>3290.6</v>
      </c>
      <c r="S795" s="37">
        <v>4238.7</v>
      </c>
      <c r="T795" s="37">
        <f t="shared" si="154"/>
        <v>1889</v>
      </c>
      <c r="U795" s="37">
        <f t="shared" si="143"/>
        <v>64907</v>
      </c>
      <c r="V795" s="37">
        <f t="shared" si="144"/>
        <v>323</v>
      </c>
      <c r="W795" s="37">
        <f t="shared" si="145"/>
        <v>170.10000000000036</v>
      </c>
      <c r="X795" s="37">
        <f t="shared" si="146"/>
        <v>270.39999999999964</v>
      </c>
      <c r="Y795" s="37">
        <f t="shared" si="147"/>
        <v>126.5</v>
      </c>
      <c r="Z795" s="37">
        <f t="shared" si="147"/>
        <v>109.69999999999982</v>
      </c>
    </row>
    <row r="796" spans="1:26" ht="16.5" customHeight="1">
      <c r="A796" s="58" t="s">
        <v>22</v>
      </c>
      <c r="B796" s="58">
        <v>2004</v>
      </c>
      <c r="C796" s="21" t="str">
        <f t="shared" si="149"/>
        <v>November-2004</v>
      </c>
      <c r="D796" s="23">
        <v>191.7</v>
      </c>
      <c r="E796" s="23">
        <v>281.6283769633508</v>
      </c>
      <c r="F796" s="24">
        <v>5.15</v>
      </c>
      <c r="G796" s="1">
        <f t="shared" si="148"/>
        <v>6.368465096141207</v>
      </c>
      <c r="H796" s="25">
        <f t="shared" si="150"/>
        <v>0</v>
      </c>
      <c r="I796" s="25">
        <f t="shared" si="151"/>
        <v>-0.004528352382178968</v>
      </c>
      <c r="J796" s="26" t="b">
        <f t="shared" si="152"/>
        <v>0</v>
      </c>
      <c r="K796" s="26" t="b">
        <f t="shared" si="153"/>
        <v>0</v>
      </c>
      <c r="L796" s="23">
        <v>5.4</v>
      </c>
      <c r="M796" s="37">
        <v>110838</v>
      </c>
      <c r="N796" s="37">
        <v>3024235</v>
      </c>
      <c r="O796" s="37">
        <v>12606</v>
      </c>
      <c r="P796" s="37">
        <v>15130.3</v>
      </c>
      <c r="Q796" s="37">
        <v>8057.2</v>
      </c>
      <c r="R796" s="37">
        <v>3298.4</v>
      </c>
      <c r="S796" s="37">
        <v>4250.4</v>
      </c>
      <c r="T796" s="37">
        <f t="shared" si="154"/>
        <v>1877</v>
      </c>
      <c r="U796" s="37">
        <f t="shared" si="143"/>
        <v>46827</v>
      </c>
      <c r="V796" s="37">
        <f t="shared" si="144"/>
        <v>322</v>
      </c>
      <c r="W796" s="37">
        <f t="shared" si="145"/>
        <v>206.39999999999964</v>
      </c>
      <c r="X796" s="37">
        <f t="shared" si="146"/>
        <v>263.5</v>
      </c>
      <c r="Y796" s="37">
        <f t="shared" si="147"/>
        <v>118.20000000000027</v>
      </c>
      <c r="Z796" s="37">
        <f t="shared" si="147"/>
        <v>111.09999999999945</v>
      </c>
    </row>
    <row r="797" spans="1:26" ht="16.5" customHeight="1">
      <c r="A797" s="58" t="s">
        <v>21</v>
      </c>
      <c r="B797" s="58">
        <v>2004</v>
      </c>
      <c r="C797" s="21" t="str">
        <f t="shared" si="149"/>
        <v>December-2004</v>
      </c>
      <c r="D797" s="23">
        <v>191.7</v>
      </c>
      <c r="E797" s="23">
        <v>281.6569626904887</v>
      </c>
      <c r="F797" s="24">
        <v>5.15</v>
      </c>
      <c r="G797" s="1">
        <f t="shared" si="148"/>
        <v>6.367818752433646</v>
      </c>
      <c r="H797" s="25">
        <f t="shared" si="150"/>
        <v>0</v>
      </c>
      <c r="I797" s="25">
        <f t="shared" si="151"/>
        <v>-0.00010149128523173623</v>
      </c>
      <c r="J797" s="26" t="b">
        <f t="shared" si="152"/>
        <v>0</v>
      </c>
      <c r="K797" s="26" t="b">
        <f t="shared" si="153"/>
        <v>0</v>
      </c>
      <c r="L797" s="23">
        <v>5.4</v>
      </c>
      <c r="M797" s="37">
        <v>110967</v>
      </c>
      <c r="N797" s="37">
        <v>3038325</v>
      </c>
      <c r="O797" s="37">
        <v>12630</v>
      </c>
      <c r="P797" s="37">
        <v>15123.9</v>
      </c>
      <c r="Q797" s="37">
        <v>8082.6</v>
      </c>
      <c r="R797" s="37">
        <v>3308</v>
      </c>
      <c r="S797" s="37">
        <v>4263.9</v>
      </c>
      <c r="T797" s="37">
        <f t="shared" si="154"/>
        <v>1895</v>
      </c>
      <c r="U797" s="37">
        <f t="shared" si="143"/>
        <v>76250</v>
      </c>
      <c r="V797" s="37">
        <f t="shared" si="144"/>
        <v>310</v>
      </c>
      <c r="W797" s="37">
        <f t="shared" si="145"/>
        <v>202.89999999999964</v>
      </c>
      <c r="X797" s="37">
        <f t="shared" si="146"/>
        <v>274.90000000000055</v>
      </c>
      <c r="Y797" s="37">
        <f t="shared" si="147"/>
        <v>129.4000000000001</v>
      </c>
      <c r="Z797" s="37">
        <f t="shared" si="147"/>
        <v>114.79999999999927</v>
      </c>
    </row>
    <row r="798" spans="1:26" ht="16.5" customHeight="1">
      <c r="A798" s="58" t="s">
        <v>20</v>
      </c>
      <c r="B798" s="58">
        <v>2005</v>
      </c>
      <c r="C798" s="21" t="str">
        <f t="shared" si="149"/>
        <v>January-2005</v>
      </c>
      <c r="D798" s="23">
        <v>191.6</v>
      </c>
      <c r="E798" s="23">
        <v>281.4219192448873</v>
      </c>
      <c r="F798" s="24">
        <v>5.15</v>
      </c>
      <c r="G798" s="1">
        <f t="shared" si="148"/>
        <v>6.373137151457265</v>
      </c>
      <c r="H798" s="25">
        <f t="shared" si="150"/>
        <v>0</v>
      </c>
      <c r="I798" s="25">
        <f t="shared" si="151"/>
        <v>0.000835199497722261</v>
      </c>
      <c r="J798" s="26" t="b">
        <f t="shared" si="152"/>
        <v>0</v>
      </c>
      <c r="K798" s="26" t="b">
        <f t="shared" si="153"/>
        <v>0</v>
      </c>
      <c r="L798" s="23">
        <v>5.3</v>
      </c>
      <c r="M798" s="37">
        <v>111059</v>
      </c>
      <c r="N798" s="37">
        <v>3042032</v>
      </c>
      <c r="O798" s="37">
        <v>12665</v>
      </c>
      <c r="P798" s="37">
        <v>15151.5</v>
      </c>
      <c r="Q798" s="37">
        <v>8103</v>
      </c>
      <c r="R798" s="37">
        <v>3315</v>
      </c>
      <c r="S798" s="37">
        <v>4276.9</v>
      </c>
      <c r="T798" s="37">
        <f t="shared" si="154"/>
        <v>1817</v>
      </c>
      <c r="U798" s="37">
        <f t="shared" si="143"/>
        <v>67805</v>
      </c>
      <c r="V798" s="37">
        <f t="shared" si="144"/>
        <v>319</v>
      </c>
      <c r="W798" s="37">
        <f t="shared" si="145"/>
        <v>187.89999999999964</v>
      </c>
      <c r="X798" s="37">
        <f t="shared" si="146"/>
        <v>261.5</v>
      </c>
      <c r="Y798" s="37">
        <f t="shared" si="147"/>
        <v>127.09999999999991</v>
      </c>
      <c r="Z798" s="37">
        <f t="shared" si="147"/>
        <v>115.29999999999927</v>
      </c>
    </row>
    <row r="799" spans="1:26" ht="16.5" customHeight="1">
      <c r="A799" s="58" t="s">
        <v>19</v>
      </c>
      <c r="B799" s="58">
        <v>2005</v>
      </c>
      <c r="C799" s="21" t="str">
        <f t="shared" si="149"/>
        <v>February-2005</v>
      </c>
      <c r="D799" s="23">
        <v>192.4</v>
      </c>
      <c r="E799" s="23">
        <v>282.5812304483837</v>
      </c>
      <c r="F799" s="24">
        <v>5.15</v>
      </c>
      <c r="G799" s="1">
        <f t="shared" si="148"/>
        <v>6.346990866761075</v>
      </c>
      <c r="H799" s="25">
        <f t="shared" si="150"/>
        <v>0</v>
      </c>
      <c r="I799" s="25">
        <f t="shared" si="151"/>
        <v>-0.00410257681183146</v>
      </c>
      <c r="J799" s="26" t="b">
        <f t="shared" si="152"/>
        <v>0</v>
      </c>
      <c r="K799" s="26" t="b">
        <f t="shared" si="153"/>
        <v>0</v>
      </c>
      <c r="L799" s="23">
        <v>5.4</v>
      </c>
      <c r="M799" s="37">
        <v>111289</v>
      </c>
      <c r="N799" s="37">
        <v>3058663</v>
      </c>
      <c r="O799" s="37">
        <v>12690</v>
      </c>
      <c r="P799" s="37">
        <v>15187.1</v>
      </c>
      <c r="Q799" s="37">
        <v>8124.5</v>
      </c>
      <c r="R799" s="37">
        <v>3325.4</v>
      </c>
      <c r="S799" s="37">
        <v>4281.9</v>
      </c>
      <c r="T799" s="37">
        <f t="shared" si="154"/>
        <v>2013</v>
      </c>
      <c r="U799" s="37">
        <f aca="true" t="shared" si="155" ref="U799:U862">IF(N787&gt;0,N799-N787,"")</f>
        <v>74833</v>
      </c>
      <c r="V799" s="37">
        <f aca="true" t="shared" si="156" ref="V799:V862">IF(O787&gt;0,O799-O787,"")</f>
        <v>318</v>
      </c>
      <c r="W799" s="37">
        <f aca="true" t="shared" si="157" ref="W799:W862">IF(P787&gt;0,P799-P787,"")</f>
        <v>218.20000000000073</v>
      </c>
      <c r="X799" s="37">
        <f aca="true" t="shared" si="158" ref="X799:X862">IF(Q787&gt;0,Q799-Q787,"")</f>
        <v>271.60000000000036</v>
      </c>
      <c r="Y799" s="37">
        <f aca="true" t="shared" si="159" ref="Y799:Z862">IF(R787&gt;0,R799-R787,"")</f>
        <v>129.70000000000027</v>
      </c>
      <c r="Z799" s="37">
        <f t="shared" si="159"/>
        <v>107.69999999999982</v>
      </c>
    </row>
    <row r="800" spans="1:26" ht="16.5" customHeight="1">
      <c r="A800" s="58" t="s">
        <v>18</v>
      </c>
      <c r="B800" s="58">
        <v>2005</v>
      </c>
      <c r="C800" s="21" t="str">
        <f t="shared" si="149"/>
        <v>March-2005</v>
      </c>
      <c r="D800" s="23">
        <v>193.1</v>
      </c>
      <c r="E800" s="23">
        <v>283.6062596999482</v>
      </c>
      <c r="F800" s="24">
        <v>5.15</v>
      </c>
      <c r="G800" s="1">
        <f t="shared" si="148"/>
        <v>6.324051135794888</v>
      </c>
      <c r="H800" s="25">
        <f t="shared" si="150"/>
        <v>0</v>
      </c>
      <c r="I800" s="25">
        <f t="shared" si="151"/>
        <v>-0.0036142687846490995</v>
      </c>
      <c r="J800" s="26" t="b">
        <f t="shared" si="152"/>
        <v>0</v>
      </c>
      <c r="K800" s="26" t="b">
        <f t="shared" si="153"/>
        <v>0</v>
      </c>
      <c r="L800" s="23">
        <v>5.2</v>
      </c>
      <c r="M800" s="37">
        <v>111429</v>
      </c>
      <c r="N800" s="37">
        <v>3055680</v>
      </c>
      <c r="O800" s="37">
        <v>12718</v>
      </c>
      <c r="P800" s="37">
        <v>15190.3</v>
      </c>
      <c r="Q800" s="37">
        <v>8135.9</v>
      </c>
      <c r="R800" s="37">
        <v>3335.9</v>
      </c>
      <c r="S800" s="37">
        <v>4289.2</v>
      </c>
      <c r="T800" s="37">
        <f t="shared" si="154"/>
        <v>1859</v>
      </c>
      <c r="U800" s="37">
        <f t="shared" si="155"/>
        <v>71916</v>
      </c>
      <c r="V800" s="37">
        <f t="shared" si="156"/>
        <v>293</v>
      </c>
      <c r="W800" s="37">
        <f t="shared" si="157"/>
        <v>173.6999999999989</v>
      </c>
      <c r="X800" s="37">
        <f t="shared" si="158"/>
        <v>242.59999999999945</v>
      </c>
      <c r="Y800" s="37">
        <f t="shared" si="159"/>
        <v>124.09999999999991</v>
      </c>
      <c r="Z800" s="37">
        <f t="shared" si="159"/>
        <v>92.19999999999982</v>
      </c>
    </row>
    <row r="801" spans="1:26" ht="16.5" customHeight="1">
      <c r="A801" s="58" t="s">
        <v>17</v>
      </c>
      <c r="B801" s="58">
        <v>2005</v>
      </c>
      <c r="C801" s="21" t="str">
        <f t="shared" si="149"/>
        <v>April-2005</v>
      </c>
      <c r="D801" s="23">
        <v>193.7</v>
      </c>
      <c r="E801" s="23">
        <v>284.577749229188</v>
      </c>
      <c r="F801" s="24">
        <v>5.15</v>
      </c>
      <c r="G801" s="1">
        <f t="shared" si="148"/>
        <v>6.302462134274416</v>
      </c>
      <c r="H801" s="25">
        <f t="shared" si="150"/>
        <v>0</v>
      </c>
      <c r="I801" s="25">
        <f t="shared" si="151"/>
        <v>-0.0034137930033923958</v>
      </c>
      <c r="J801" s="26" t="b">
        <f t="shared" si="152"/>
        <v>0</v>
      </c>
      <c r="K801" s="26" t="b">
        <f t="shared" si="153"/>
        <v>0</v>
      </c>
      <c r="L801" s="23">
        <v>5.2</v>
      </c>
      <c r="M801" s="37">
        <v>111780</v>
      </c>
      <c r="N801" s="37">
        <v>3076307</v>
      </c>
      <c r="O801" s="37">
        <v>12802</v>
      </c>
      <c r="P801" s="37">
        <v>15240.8</v>
      </c>
      <c r="Q801" s="37">
        <v>8165.5</v>
      </c>
      <c r="R801" s="37">
        <v>3347.2</v>
      </c>
      <c r="S801" s="37">
        <v>4300.8</v>
      </c>
      <c r="T801" s="37">
        <f t="shared" si="154"/>
        <v>1987</v>
      </c>
      <c r="U801" s="37">
        <f t="shared" si="155"/>
        <v>84185</v>
      </c>
      <c r="V801" s="37">
        <f t="shared" si="156"/>
        <v>367</v>
      </c>
      <c r="W801" s="37">
        <f t="shared" si="157"/>
        <v>206.79999999999927</v>
      </c>
      <c r="X801" s="37">
        <f t="shared" si="158"/>
        <v>254.19999999999982</v>
      </c>
      <c r="Y801" s="37">
        <f t="shared" si="159"/>
        <v>123.79999999999973</v>
      </c>
      <c r="Z801" s="37">
        <f t="shared" si="159"/>
        <v>102.5</v>
      </c>
    </row>
    <row r="802" spans="1:26" ht="16.5" customHeight="1">
      <c r="A802" s="58" t="s">
        <v>16</v>
      </c>
      <c r="B802" s="58">
        <v>2005</v>
      </c>
      <c r="C802" s="21" t="str">
        <f t="shared" si="149"/>
        <v>May-2005</v>
      </c>
      <c r="D802" s="23">
        <v>193.6</v>
      </c>
      <c r="E802" s="23">
        <v>284.4246913580247</v>
      </c>
      <c r="F802" s="24">
        <v>5.15</v>
      </c>
      <c r="G802" s="1">
        <f t="shared" si="148"/>
        <v>6.305853687352152</v>
      </c>
      <c r="H802" s="25">
        <f t="shared" si="150"/>
        <v>0</v>
      </c>
      <c r="I802" s="25">
        <f t="shared" si="151"/>
        <v>0.0005381314485479738</v>
      </c>
      <c r="J802" s="26" t="b">
        <f t="shared" si="152"/>
        <v>0</v>
      </c>
      <c r="K802" s="26" t="b">
        <f t="shared" si="153"/>
        <v>0</v>
      </c>
      <c r="L802" s="23">
        <v>5.1</v>
      </c>
      <c r="M802" s="37">
        <v>111927</v>
      </c>
      <c r="N802" s="37">
        <v>3071351</v>
      </c>
      <c r="O802" s="37">
        <v>12797</v>
      </c>
      <c r="P802" s="37">
        <v>15262.7</v>
      </c>
      <c r="Q802" s="37">
        <v>8183.3</v>
      </c>
      <c r="R802" s="37">
        <v>3348.9</v>
      </c>
      <c r="S802" s="37">
        <v>4303.1</v>
      </c>
      <c r="T802" s="37">
        <f t="shared" si="154"/>
        <v>1826</v>
      </c>
      <c r="U802" s="37">
        <f t="shared" si="155"/>
        <v>59940</v>
      </c>
      <c r="V802" s="37">
        <f t="shared" si="156"/>
        <v>316</v>
      </c>
      <c r="W802" s="37">
        <f t="shared" si="157"/>
        <v>206.60000000000036</v>
      </c>
      <c r="X802" s="37">
        <f t="shared" si="158"/>
        <v>239.80000000000018</v>
      </c>
      <c r="Y802" s="37">
        <f t="shared" si="159"/>
        <v>108.09999999999991</v>
      </c>
      <c r="Z802" s="37">
        <f t="shared" si="159"/>
        <v>97.30000000000018</v>
      </c>
    </row>
    <row r="803" spans="1:26" ht="16.5" customHeight="1">
      <c r="A803" s="58" t="s">
        <v>27</v>
      </c>
      <c r="B803" s="58">
        <v>2005</v>
      </c>
      <c r="C803" s="21" t="str">
        <f t="shared" si="149"/>
        <v>June-2005</v>
      </c>
      <c r="D803" s="23">
        <v>193.7</v>
      </c>
      <c r="E803" s="23">
        <v>284.5248843187661</v>
      </c>
      <c r="F803" s="24">
        <v>5.15</v>
      </c>
      <c r="G803" s="1">
        <f t="shared" si="148"/>
        <v>6.303633135879296</v>
      </c>
      <c r="H803" s="25">
        <f t="shared" si="150"/>
        <v>0</v>
      </c>
      <c r="I803" s="25">
        <f t="shared" si="151"/>
        <v>-0.0003521412933049639</v>
      </c>
      <c r="J803" s="26" t="b">
        <f t="shared" si="152"/>
        <v>0</v>
      </c>
      <c r="K803" s="26" t="b">
        <f t="shared" si="153"/>
        <v>0</v>
      </c>
      <c r="L803" s="23">
        <v>5</v>
      </c>
      <c r="M803" s="37">
        <v>112192</v>
      </c>
      <c r="N803" s="37">
        <v>3079944</v>
      </c>
      <c r="O803" s="37">
        <v>12837</v>
      </c>
      <c r="P803" s="37">
        <v>15296.4</v>
      </c>
      <c r="Q803" s="37">
        <v>8212.4</v>
      </c>
      <c r="R803" s="37">
        <v>3355.1</v>
      </c>
      <c r="S803" s="37">
        <v>4319.7</v>
      </c>
      <c r="T803" s="37">
        <f t="shared" si="154"/>
        <v>2002</v>
      </c>
      <c r="U803" s="37">
        <f t="shared" si="155"/>
        <v>81715</v>
      </c>
      <c r="V803" s="37">
        <f t="shared" si="156"/>
        <v>342</v>
      </c>
      <c r="W803" s="37">
        <f t="shared" si="157"/>
        <v>218.10000000000036</v>
      </c>
      <c r="X803" s="37">
        <f t="shared" si="158"/>
        <v>251.89999999999964</v>
      </c>
      <c r="Y803" s="37">
        <f t="shared" si="159"/>
        <v>101.5</v>
      </c>
      <c r="Z803" s="37">
        <f t="shared" si="159"/>
        <v>112</v>
      </c>
    </row>
    <row r="804" spans="1:26" ht="16.5" customHeight="1">
      <c r="A804" s="58" t="s">
        <v>26</v>
      </c>
      <c r="B804" s="58">
        <v>2005</v>
      </c>
      <c r="C804" s="21" t="str">
        <f t="shared" si="149"/>
        <v>July-2005</v>
      </c>
      <c r="D804" s="23">
        <v>194.9</v>
      </c>
      <c r="E804" s="23">
        <v>286.2656090071648</v>
      </c>
      <c r="F804" s="24">
        <v>5.15</v>
      </c>
      <c r="G804" s="1">
        <f t="shared" si="148"/>
        <v>6.26530198648175</v>
      </c>
      <c r="H804" s="25">
        <f t="shared" si="150"/>
        <v>0</v>
      </c>
      <c r="I804" s="25">
        <f t="shared" si="151"/>
        <v>-0.006080802700806243</v>
      </c>
      <c r="J804" s="26" t="b">
        <f t="shared" si="152"/>
        <v>0</v>
      </c>
      <c r="K804" s="26" t="b">
        <f t="shared" si="153"/>
        <v>0</v>
      </c>
      <c r="L804" s="23">
        <v>5</v>
      </c>
      <c r="M804" s="37">
        <v>112474</v>
      </c>
      <c r="N804" s="37">
        <v>3087897</v>
      </c>
      <c r="O804" s="37">
        <v>12867</v>
      </c>
      <c r="P804" s="37">
        <v>15335.9</v>
      </c>
      <c r="Q804" s="37">
        <v>8235.7</v>
      </c>
      <c r="R804" s="37">
        <v>3366.3</v>
      </c>
      <c r="S804" s="37">
        <v>4325.5</v>
      </c>
      <c r="T804" s="37">
        <f t="shared" si="154"/>
        <v>2245</v>
      </c>
      <c r="U804" s="37">
        <f t="shared" si="155"/>
        <v>77274</v>
      </c>
      <c r="V804" s="37">
        <f t="shared" si="156"/>
        <v>372</v>
      </c>
      <c r="W804" s="37">
        <f t="shared" si="157"/>
        <v>274.39999999999964</v>
      </c>
      <c r="X804" s="37">
        <f t="shared" si="158"/>
        <v>269.60000000000036</v>
      </c>
      <c r="Y804" s="37">
        <f t="shared" si="159"/>
        <v>107.10000000000036</v>
      </c>
      <c r="Z804" s="37">
        <f t="shared" si="159"/>
        <v>113.30000000000018</v>
      </c>
    </row>
    <row r="805" spans="1:26" ht="16.5" customHeight="1">
      <c r="A805" s="58" t="s">
        <v>25</v>
      </c>
      <c r="B805" s="58">
        <v>2005</v>
      </c>
      <c r="C805" s="21" t="str">
        <f t="shared" si="149"/>
        <v>August-2005</v>
      </c>
      <c r="D805" s="23">
        <v>196.1</v>
      </c>
      <c r="E805" s="23">
        <v>288.0593177189409</v>
      </c>
      <c r="F805" s="24">
        <v>5.15</v>
      </c>
      <c r="G805" s="1">
        <f t="shared" si="148"/>
        <v>6.226288748361033</v>
      </c>
      <c r="H805" s="25">
        <f t="shared" si="150"/>
        <v>0</v>
      </c>
      <c r="I805" s="25">
        <f t="shared" si="151"/>
        <v>-0.00622687273572653</v>
      </c>
      <c r="J805" s="26" t="b">
        <f t="shared" si="152"/>
        <v>0</v>
      </c>
      <c r="K805" s="26" t="b">
        <f t="shared" si="153"/>
        <v>0</v>
      </c>
      <c r="L805" s="23">
        <v>4.9</v>
      </c>
      <c r="M805" s="37">
        <v>112662</v>
      </c>
      <c r="N805" s="37">
        <v>3094267</v>
      </c>
      <c r="O805" s="37">
        <v>12891</v>
      </c>
      <c r="P805" s="37">
        <v>15353.7</v>
      </c>
      <c r="Q805" s="37">
        <v>8264.6</v>
      </c>
      <c r="R805" s="37">
        <v>3361.7</v>
      </c>
      <c r="S805" s="37">
        <v>4337</v>
      </c>
      <c r="T805" s="37">
        <f t="shared" si="154"/>
        <v>2332</v>
      </c>
      <c r="U805" s="37">
        <f t="shared" si="155"/>
        <v>69877</v>
      </c>
      <c r="V805" s="37">
        <f t="shared" si="156"/>
        <v>406</v>
      </c>
      <c r="W805" s="37">
        <f t="shared" si="157"/>
        <v>287.60000000000036</v>
      </c>
      <c r="X805" s="37">
        <f t="shared" si="158"/>
        <v>279.90000000000055</v>
      </c>
      <c r="Y805" s="37">
        <f t="shared" si="159"/>
        <v>101.29999999999973</v>
      </c>
      <c r="Z805" s="37">
        <f t="shared" si="159"/>
        <v>118.19999999999982</v>
      </c>
    </row>
    <row r="806" spans="1:26" ht="16.5" customHeight="1">
      <c r="A806" s="58" t="s">
        <v>24</v>
      </c>
      <c r="B806" s="58">
        <v>2005</v>
      </c>
      <c r="C806" s="21" t="str">
        <f t="shared" si="149"/>
        <v>September-2005</v>
      </c>
      <c r="D806" s="23">
        <v>198.8</v>
      </c>
      <c r="E806" s="23">
        <v>292</v>
      </c>
      <c r="F806" s="24">
        <v>5.15</v>
      </c>
      <c r="G806" s="1">
        <f t="shared" si="148"/>
        <v>6.142261947856157</v>
      </c>
      <c r="H806" s="25">
        <f t="shared" si="150"/>
        <v>0</v>
      </c>
      <c r="I806" s="25">
        <f t="shared" si="151"/>
        <v>-0.01349548726390093</v>
      </c>
      <c r="J806" s="26" t="b">
        <f t="shared" si="152"/>
        <v>0</v>
      </c>
      <c r="K806" s="26" t="b">
        <f t="shared" si="153"/>
        <v>0</v>
      </c>
      <c r="L806" s="23">
        <v>5</v>
      </c>
      <c r="M806" s="37">
        <v>112748</v>
      </c>
      <c r="N806" s="37">
        <v>3107031</v>
      </c>
      <c r="O806" s="37">
        <v>12862</v>
      </c>
      <c r="P806" s="37">
        <v>15334.4</v>
      </c>
      <c r="Q806" s="37">
        <v>8237.1</v>
      </c>
      <c r="R806" s="37">
        <v>3348.5</v>
      </c>
      <c r="S806" s="37">
        <v>4328.4</v>
      </c>
      <c r="T806" s="37">
        <f t="shared" si="154"/>
        <v>2263</v>
      </c>
      <c r="U806" s="37">
        <f t="shared" si="155"/>
        <v>76050</v>
      </c>
      <c r="V806" s="37">
        <f t="shared" si="156"/>
        <v>312</v>
      </c>
      <c r="W806" s="37">
        <f t="shared" si="157"/>
        <v>234</v>
      </c>
      <c r="X806" s="37">
        <f t="shared" si="158"/>
        <v>229.40000000000055</v>
      </c>
      <c r="Y806" s="37">
        <f t="shared" si="159"/>
        <v>65.59999999999991</v>
      </c>
      <c r="Z806" s="37">
        <f t="shared" si="159"/>
        <v>100.09999999999945</v>
      </c>
    </row>
    <row r="807" spans="1:26" ht="16.5" customHeight="1">
      <c r="A807" s="58" t="s">
        <v>23</v>
      </c>
      <c r="B807" s="58">
        <v>2005</v>
      </c>
      <c r="C807" s="21" t="str">
        <f t="shared" si="149"/>
        <v>October-2005</v>
      </c>
      <c r="D807" s="23">
        <v>199.1</v>
      </c>
      <c r="E807" s="23">
        <v>292.4531124497992</v>
      </c>
      <c r="F807" s="24">
        <v>5.15</v>
      </c>
      <c r="G807" s="1">
        <f t="shared" si="148"/>
        <v>6.132745429686156</v>
      </c>
      <c r="H807" s="25">
        <f t="shared" si="150"/>
        <v>0</v>
      </c>
      <c r="I807" s="25">
        <f t="shared" si="151"/>
        <v>-0.0015493507523433037</v>
      </c>
      <c r="J807" s="26" t="b">
        <f t="shared" si="152"/>
        <v>0</v>
      </c>
      <c r="K807" s="26" t="b">
        <f t="shared" si="153"/>
        <v>0</v>
      </c>
      <c r="L807" s="23">
        <v>5</v>
      </c>
      <c r="M807" s="37">
        <v>112849</v>
      </c>
      <c r="N807" s="37">
        <v>3109972</v>
      </c>
      <c r="O807" s="37">
        <v>12840</v>
      </c>
      <c r="P807" s="37">
        <v>15325.7</v>
      </c>
      <c r="Q807" s="37">
        <v>8246.8</v>
      </c>
      <c r="R807" s="37">
        <v>3358.1</v>
      </c>
      <c r="S807" s="37">
        <v>4326.5</v>
      </c>
      <c r="T807" s="37">
        <f t="shared" si="154"/>
        <v>2039</v>
      </c>
      <c r="U807" s="37">
        <f t="shared" si="155"/>
        <v>77814</v>
      </c>
      <c r="V807" s="37">
        <f t="shared" si="156"/>
        <v>258</v>
      </c>
      <c r="W807" s="37">
        <f t="shared" si="157"/>
        <v>201.60000000000036</v>
      </c>
      <c r="X807" s="37">
        <f t="shared" si="158"/>
        <v>210.39999999999964</v>
      </c>
      <c r="Y807" s="37">
        <f t="shared" si="159"/>
        <v>67.5</v>
      </c>
      <c r="Z807" s="37">
        <f t="shared" si="159"/>
        <v>87.80000000000018</v>
      </c>
    </row>
    <row r="808" spans="1:26" ht="16.5" customHeight="1">
      <c r="A808" s="58" t="s">
        <v>22</v>
      </c>
      <c r="B808" s="58">
        <v>2005</v>
      </c>
      <c r="C808" s="21" t="str">
        <f t="shared" si="149"/>
        <v>November-2005</v>
      </c>
      <c r="D808" s="23">
        <v>198.1</v>
      </c>
      <c r="E808" s="23">
        <v>291.0345647773279</v>
      </c>
      <c r="F808" s="24">
        <v>5.15</v>
      </c>
      <c r="G808" s="1">
        <f t="shared" si="148"/>
        <v>6.162637383453904</v>
      </c>
      <c r="H808" s="25">
        <f t="shared" si="150"/>
        <v>0</v>
      </c>
      <c r="I808" s="25">
        <f t="shared" si="151"/>
        <v>0.004874155320886642</v>
      </c>
      <c r="J808" s="26" t="b">
        <f t="shared" si="152"/>
        <v>0</v>
      </c>
      <c r="K808" s="26" t="b">
        <f t="shared" si="153"/>
        <v>0</v>
      </c>
      <c r="L808" s="23">
        <v>5</v>
      </c>
      <c r="M808" s="37">
        <v>113156</v>
      </c>
      <c r="N808" s="37">
        <v>3121734</v>
      </c>
      <c r="O808" s="37">
        <v>12884</v>
      </c>
      <c r="P808" s="37">
        <v>15344.5</v>
      </c>
      <c r="Q808" s="37">
        <v>8270.6</v>
      </c>
      <c r="R808" s="37">
        <v>3358.5</v>
      </c>
      <c r="S808" s="37">
        <v>4350.3</v>
      </c>
      <c r="T808" s="37">
        <f t="shared" si="154"/>
        <v>2318</v>
      </c>
      <c r="U808" s="37">
        <f t="shared" si="155"/>
        <v>97499</v>
      </c>
      <c r="V808" s="37">
        <f t="shared" si="156"/>
        <v>278</v>
      </c>
      <c r="W808" s="37">
        <f t="shared" si="157"/>
        <v>214.20000000000073</v>
      </c>
      <c r="X808" s="37">
        <f t="shared" si="158"/>
        <v>213.40000000000055</v>
      </c>
      <c r="Y808" s="37">
        <f t="shared" si="159"/>
        <v>60.09999999999991</v>
      </c>
      <c r="Z808" s="37">
        <f t="shared" si="159"/>
        <v>99.90000000000055</v>
      </c>
    </row>
    <row r="809" spans="1:26" ht="16.5" customHeight="1">
      <c r="A809" s="58" t="s">
        <v>21</v>
      </c>
      <c r="B809" s="58">
        <v>2005</v>
      </c>
      <c r="C809" s="21" t="str">
        <f t="shared" si="149"/>
        <v>December-2005</v>
      </c>
      <c r="D809" s="23">
        <v>198.1</v>
      </c>
      <c r="E809" s="23">
        <v>290.8083841463414</v>
      </c>
      <c r="F809" s="24">
        <v>5.15</v>
      </c>
      <c r="G809" s="1">
        <f t="shared" si="148"/>
        <v>6.16743046813756</v>
      </c>
      <c r="H809" s="25">
        <f t="shared" si="150"/>
        <v>0</v>
      </c>
      <c r="I809" s="25">
        <f t="shared" si="151"/>
        <v>0.0007777651653697593</v>
      </c>
      <c r="J809" s="26" t="b">
        <f t="shared" si="152"/>
        <v>0</v>
      </c>
      <c r="K809" s="26" t="b">
        <f t="shared" si="153"/>
        <v>0</v>
      </c>
      <c r="L809" s="23">
        <v>4.9</v>
      </c>
      <c r="M809" s="37">
        <v>113295</v>
      </c>
      <c r="N809" s="37">
        <v>3117924</v>
      </c>
      <c r="O809" s="37">
        <v>12905</v>
      </c>
      <c r="P809" s="37">
        <v>15344.4</v>
      </c>
      <c r="Q809" s="37">
        <v>8291.1</v>
      </c>
      <c r="R809" s="37">
        <v>3365</v>
      </c>
      <c r="S809" s="37">
        <v>4361.1</v>
      </c>
      <c r="T809" s="37">
        <f t="shared" si="154"/>
        <v>2328</v>
      </c>
      <c r="U809" s="37">
        <f t="shared" si="155"/>
        <v>79599</v>
      </c>
      <c r="V809" s="37">
        <f t="shared" si="156"/>
        <v>275</v>
      </c>
      <c r="W809" s="37">
        <f t="shared" si="157"/>
        <v>220.5</v>
      </c>
      <c r="X809" s="37">
        <f t="shared" si="158"/>
        <v>208.5</v>
      </c>
      <c r="Y809" s="37">
        <f t="shared" si="159"/>
        <v>57</v>
      </c>
      <c r="Z809" s="37">
        <f t="shared" si="159"/>
        <v>97.20000000000073</v>
      </c>
    </row>
    <row r="810" spans="1:26" ht="16.5" customHeight="1">
      <c r="A810" s="58" t="s">
        <v>20</v>
      </c>
      <c r="B810" s="58">
        <v>2006</v>
      </c>
      <c r="C810" s="21" t="str">
        <f t="shared" si="149"/>
        <v>January-2006</v>
      </c>
      <c r="D810" s="23">
        <v>199.3</v>
      </c>
      <c r="E810" s="23">
        <v>292.7689863842663</v>
      </c>
      <c r="F810" s="24">
        <v>5.15</v>
      </c>
      <c r="G810" s="1">
        <f t="shared" si="148"/>
        <v>6.126128695953924</v>
      </c>
      <c r="H810" s="25">
        <f t="shared" si="150"/>
        <v>0</v>
      </c>
      <c r="I810" s="25">
        <f t="shared" si="151"/>
        <v>-0.006696755220348405</v>
      </c>
      <c r="J810" s="26" t="b">
        <f t="shared" si="152"/>
        <v>0</v>
      </c>
      <c r="K810" s="26" t="b">
        <f t="shared" si="153"/>
        <v>0</v>
      </c>
      <c r="L810" s="23">
        <v>4.7</v>
      </c>
      <c r="M810" s="37">
        <v>113605</v>
      </c>
      <c r="N810" s="37">
        <v>3148293</v>
      </c>
      <c r="O810" s="37">
        <v>12945</v>
      </c>
      <c r="P810" s="37">
        <v>15354.5</v>
      </c>
      <c r="Q810" s="37">
        <v>8319.2</v>
      </c>
      <c r="R810" s="37">
        <v>3382.1</v>
      </c>
      <c r="S810" s="37">
        <v>4379.4</v>
      </c>
      <c r="T810" s="37">
        <f t="shared" si="154"/>
        <v>2546</v>
      </c>
      <c r="U810" s="37">
        <f t="shared" si="155"/>
        <v>106261</v>
      </c>
      <c r="V810" s="37">
        <f t="shared" si="156"/>
        <v>280</v>
      </c>
      <c r="W810" s="37">
        <f t="shared" si="157"/>
        <v>203</v>
      </c>
      <c r="X810" s="37">
        <f t="shared" si="158"/>
        <v>216.20000000000073</v>
      </c>
      <c r="Y810" s="37">
        <f t="shared" si="159"/>
        <v>67.09999999999991</v>
      </c>
      <c r="Z810" s="37">
        <f t="shared" si="159"/>
        <v>102.5</v>
      </c>
    </row>
    <row r="811" spans="1:26" ht="16.5" customHeight="1">
      <c r="A811" s="58" t="s">
        <v>19</v>
      </c>
      <c r="B811" s="58">
        <v>2006</v>
      </c>
      <c r="C811" s="21" t="str">
        <f t="shared" si="149"/>
        <v>February-2006</v>
      </c>
      <c r="D811" s="23">
        <v>199.4</v>
      </c>
      <c r="E811" s="23">
        <v>292.9283341721188</v>
      </c>
      <c r="F811" s="24">
        <v>5.15</v>
      </c>
      <c r="G811" s="1">
        <f t="shared" si="148"/>
        <v>6.122796191235462</v>
      </c>
      <c r="H811" s="25">
        <f t="shared" si="150"/>
        <v>0</v>
      </c>
      <c r="I811" s="25">
        <f t="shared" si="151"/>
        <v>-0.0005439821596733285</v>
      </c>
      <c r="J811" s="26" t="b">
        <f t="shared" si="152"/>
        <v>0</v>
      </c>
      <c r="K811" s="26" t="b">
        <f t="shared" si="153"/>
        <v>0</v>
      </c>
      <c r="L811" s="23">
        <v>4.8</v>
      </c>
      <c r="M811" s="37">
        <v>113890</v>
      </c>
      <c r="N811" s="37">
        <v>3148098</v>
      </c>
      <c r="O811" s="37">
        <v>12980</v>
      </c>
      <c r="P811" s="37">
        <v>15363.8</v>
      </c>
      <c r="Q811" s="37">
        <v>8347.4</v>
      </c>
      <c r="R811" s="37">
        <v>3398.1</v>
      </c>
      <c r="S811" s="37">
        <v>4389.9</v>
      </c>
      <c r="T811" s="37">
        <f t="shared" si="154"/>
        <v>2601</v>
      </c>
      <c r="U811" s="37">
        <f t="shared" si="155"/>
        <v>89435</v>
      </c>
      <c r="V811" s="37">
        <f t="shared" si="156"/>
        <v>290</v>
      </c>
      <c r="W811" s="37">
        <f t="shared" si="157"/>
        <v>176.6999999999989</v>
      </c>
      <c r="X811" s="37">
        <f t="shared" si="158"/>
        <v>222.89999999999964</v>
      </c>
      <c r="Y811" s="37">
        <f t="shared" si="159"/>
        <v>72.69999999999982</v>
      </c>
      <c r="Z811" s="37">
        <f t="shared" si="159"/>
        <v>108</v>
      </c>
    </row>
    <row r="812" spans="1:26" ht="16.5" customHeight="1">
      <c r="A812" s="58" t="s">
        <v>18</v>
      </c>
      <c r="B812" s="58">
        <v>2006</v>
      </c>
      <c r="C812" s="21" t="str">
        <f t="shared" si="149"/>
        <v>March-2006</v>
      </c>
      <c r="D812" s="23">
        <v>199.7</v>
      </c>
      <c r="E812" s="23">
        <v>293.4530530530531</v>
      </c>
      <c r="F812" s="24">
        <v>5.15</v>
      </c>
      <c r="G812" s="1">
        <f t="shared" si="148"/>
        <v>6.111848113741536</v>
      </c>
      <c r="H812" s="25">
        <f t="shared" si="150"/>
        <v>0</v>
      </c>
      <c r="I812" s="25">
        <f t="shared" si="151"/>
        <v>-0.0017880845861891759</v>
      </c>
      <c r="J812" s="26" t="b">
        <f t="shared" si="152"/>
        <v>0</v>
      </c>
      <c r="K812" s="26" t="b">
        <f t="shared" si="153"/>
        <v>0</v>
      </c>
      <c r="L812" s="23">
        <v>4.7</v>
      </c>
      <c r="M812" s="37">
        <v>114146</v>
      </c>
      <c r="N812" s="37">
        <v>3158171</v>
      </c>
      <c r="O812" s="37">
        <v>13034</v>
      </c>
      <c r="P812" s="37">
        <v>15377.1</v>
      </c>
      <c r="Q812" s="37">
        <v>8376</v>
      </c>
      <c r="R812" s="37">
        <v>3413.6</v>
      </c>
      <c r="S812" s="37">
        <v>4414.1</v>
      </c>
      <c r="T812" s="37">
        <f t="shared" si="154"/>
        <v>2717</v>
      </c>
      <c r="U812" s="37">
        <f t="shared" si="155"/>
        <v>102491</v>
      </c>
      <c r="V812" s="37">
        <f t="shared" si="156"/>
        <v>316</v>
      </c>
      <c r="W812" s="37">
        <f t="shared" si="157"/>
        <v>186.8000000000011</v>
      </c>
      <c r="X812" s="37">
        <f t="shared" si="158"/>
        <v>240.10000000000036</v>
      </c>
      <c r="Y812" s="37">
        <f t="shared" si="159"/>
        <v>77.69999999999982</v>
      </c>
      <c r="Z812" s="37">
        <f t="shared" si="159"/>
        <v>124.90000000000055</v>
      </c>
    </row>
    <row r="813" spans="1:26" ht="16.5" customHeight="1">
      <c r="A813" s="58" t="s">
        <v>17</v>
      </c>
      <c r="B813" s="58">
        <v>2006</v>
      </c>
      <c r="C813" s="21" t="str">
        <f t="shared" si="149"/>
        <v>April-2006</v>
      </c>
      <c r="D813" s="23">
        <v>200.7</v>
      </c>
      <c r="E813" s="23">
        <v>294.8248138957816</v>
      </c>
      <c r="F813" s="24">
        <v>5.15</v>
      </c>
      <c r="G813" s="1">
        <f t="shared" si="148"/>
        <v>6.083410907902756</v>
      </c>
      <c r="H813" s="25">
        <f t="shared" si="150"/>
        <v>0</v>
      </c>
      <c r="I813" s="25">
        <f t="shared" si="151"/>
        <v>-0.004652799825775045</v>
      </c>
      <c r="J813" s="26" t="b">
        <f t="shared" si="152"/>
        <v>0</v>
      </c>
      <c r="K813" s="26" t="b">
        <f t="shared" si="153"/>
        <v>0</v>
      </c>
      <c r="L813" s="23">
        <v>4.7</v>
      </c>
      <c r="M813" s="37">
        <v>114313</v>
      </c>
      <c r="N813" s="37">
        <v>3173515</v>
      </c>
      <c r="O813" s="37">
        <v>13074</v>
      </c>
      <c r="P813" s="37">
        <v>15353.2</v>
      </c>
      <c r="Q813" s="37">
        <v>8394.6</v>
      </c>
      <c r="R813" s="37">
        <v>3414.8</v>
      </c>
      <c r="S813" s="37">
        <v>4428.8</v>
      </c>
      <c r="T813" s="37">
        <f t="shared" si="154"/>
        <v>2533</v>
      </c>
      <c r="U813" s="37">
        <f t="shared" si="155"/>
        <v>97208</v>
      </c>
      <c r="V813" s="37">
        <f t="shared" si="156"/>
        <v>272</v>
      </c>
      <c r="W813" s="37">
        <f t="shared" si="157"/>
        <v>112.40000000000146</v>
      </c>
      <c r="X813" s="37">
        <f t="shared" si="158"/>
        <v>229.10000000000036</v>
      </c>
      <c r="Y813" s="37">
        <f t="shared" si="159"/>
        <v>67.60000000000036</v>
      </c>
      <c r="Z813" s="37">
        <f t="shared" si="159"/>
        <v>128</v>
      </c>
    </row>
    <row r="814" spans="1:26" ht="16.5" customHeight="1">
      <c r="A814" s="58" t="s">
        <v>16</v>
      </c>
      <c r="B814" s="58">
        <v>2006</v>
      </c>
      <c r="C814" s="21" t="str">
        <f t="shared" si="149"/>
        <v>May-2006</v>
      </c>
      <c r="D814" s="23">
        <v>201.3</v>
      </c>
      <c r="E814" s="23">
        <v>295.6376296296296</v>
      </c>
      <c r="F814" s="24">
        <v>5.15</v>
      </c>
      <c r="G814" s="1">
        <f t="shared" si="148"/>
        <v>6.0666853912369625</v>
      </c>
      <c r="H814" s="25">
        <f t="shared" si="150"/>
        <v>0</v>
      </c>
      <c r="I814" s="25">
        <f t="shared" si="151"/>
        <v>-0.0027493649399987774</v>
      </c>
      <c r="J814" s="26" t="b">
        <f t="shared" si="152"/>
        <v>0</v>
      </c>
      <c r="K814" s="26" t="b">
        <f t="shared" si="153"/>
        <v>0</v>
      </c>
      <c r="L814" s="23">
        <v>4.6</v>
      </c>
      <c r="M814" s="37">
        <v>114329</v>
      </c>
      <c r="N814" s="37">
        <v>3166384</v>
      </c>
      <c r="O814" s="37">
        <v>13052</v>
      </c>
      <c r="P814" s="37">
        <v>15316.4</v>
      </c>
      <c r="Q814" s="37">
        <v>8407.2</v>
      </c>
      <c r="R814" s="37">
        <v>3412.9</v>
      </c>
      <c r="S814" s="37">
        <v>4422</v>
      </c>
      <c r="T814" s="37">
        <f t="shared" si="154"/>
        <v>2402</v>
      </c>
      <c r="U814" s="37">
        <f t="shared" si="155"/>
        <v>95033</v>
      </c>
      <c r="V814" s="37">
        <f t="shared" si="156"/>
        <v>255</v>
      </c>
      <c r="W814" s="37">
        <f t="shared" si="157"/>
        <v>53.69999999999891</v>
      </c>
      <c r="X814" s="37">
        <f t="shared" si="158"/>
        <v>223.90000000000055</v>
      </c>
      <c r="Y814" s="37">
        <f t="shared" si="159"/>
        <v>64</v>
      </c>
      <c r="Z814" s="37">
        <f t="shared" si="159"/>
        <v>118.89999999999964</v>
      </c>
    </row>
    <row r="815" spans="1:26" ht="16.5" customHeight="1">
      <c r="A815" s="58" t="s">
        <v>27</v>
      </c>
      <c r="B815" s="58">
        <v>2006</v>
      </c>
      <c r="C815" s="21" t="str">
        <f t="shared" si="149"/>
        <v>June-2006</v>
      </c>
      <c r="D815" s="23">
        <v>201.8</v>
      </c>
      <c r="E815" s="23">
        <v>296.4838836865451</v>
      </c>
      <c r="F815" s="24">
        <v>5.15</v>
      </c>
      <c r="G815" s="1">
        <f t="shared" si="148"/>
        <v>6.049369248920802</v>
      </c>
      <c r="H815" s="25">
        <f t="shared" si="150"/>
        <v>0</v>
      </c>
      <c r="I815" s="25">
        <f t="shared" si="151"/>
        <v>-0.0028543003632878206</v>
      </c>
      <c r="J815" s="26" t="b">
        <f t="shared" si="152"/>
        <v>0</v>
      </c>
      <c r="K815" s="26" t="b">
        <f t="shared" si="153"/>
        <v>0</v>
      </c>
      <c r="L815" s="23">
        <v>4.6</v>
      </c>
      <c r="M815" s="37">
        <v>114415</v>
      </c>
      <c r="N815" s="37">
        <v>3177989</v>
      </c>
      <c r="O815" s="37">
        <v>13061</v>
      </c>
      <c r="P815" s="37">
        <v>15325</v>
      </c>
      <c r="Q815" s="37">
        <v>8418.4</v>
      </c>
      <c r="R815" s="37">
        <v>3402.4</v>
      </c>
      <c r="S815" s="37">
        <v>4426.1</v>
      </c>
      <c r="T815" s="37">
        <f t="shared" si="154"/>
        <v>2223</v>
      </c>
      <c r="U815" s="37">
        <f t="shared" si="155"/>
        <v>98045</v>
      </c>
      <c r="V815" s="37">
        <f t="shared" si="156"/>
        <v>224</v>
      </c>
      <c r="W815" s="37">
        <f t="shared" si="157"/>
        <v>28.600000000000364</v>
      </c>
      <c r="X815" s="37">
        <f t="shared" si="158"/>
        <v>206</v>
      </c>
      <c r="Y815" s="37">
        <f t="shared" si="159"/>
        <v>47.30000000000018</v>
      </c>
      <c r="Z815" s="37">
        <f t="shared" si="159"/>
        <v>106.40000000000055</v>
      </c>
    </row>
    <row r="816" spans="1:26" ht="16.5" customHeight="1">
      <c r="A816" s="58" t="s">
        <v>26</v>
      </c>
      <c r="B816" s="58">
        <v>2006</v>
      </c>
      <c r="C816" s="21" t="str">
        <f t="shared" si="149"/>
        <v>July-2006</v>
      </c>
      <c r="D816" s="23">
        <v>202.9</v>
      </c>
      <c r="E816" s="23">
        <v>298.0187223587224</v>
      </c>
      <c r="F816" s="24">
        <v>5.15</v>
      </c>
      <c r="G816" s="1">
        <f t="shared" si="148"/>
        <v>6.018214139630897</v>
      </c>
      <c r="H816" s="25">
        <f t="shared" si="150"/>
        <v>0</v>
      </c>
      <c r="I816" s="25">
        <f t="shared" si="151"/>
        <v>-0.005150141776427919</v>
      </c>
      <c r="J816" s="26" t="b">
        <f t="shared" si="152"/>
        <v>0</v>
      </c>
      <c r="K816" s="26" t="b">
        <f t="shared" si="153"/>
        <v>0</v>
      </c>
      <c r="L816" s="23">
        <v>4.7</v>
      </c>
      <c r="M816" s="37">
        <v>114571</v>
      </c>
      <c r="N816" s="37">
        <v>3182769</v>
      </c>
      <c r="O816" s="37">
        <v>13130</v>
      </c>
      <c r="P816" s="37">
        <v>15324.6</v>
      </c>
      <c r="Q816" s="37">
        <v>8444.2</v>
      </c>
      <c r="R816" s="37">
        <v>3416</v>
      </c>
      <c r="S816" s="37">
        <v>4436.4</v>
      </c>
      <c r="T816" s="37">
        <f t="shared" si="154"/>
        <v>2097</v>
      </c>
      <c r="U816" s="37">
        <f t="shared" si="155"/>
        <v>94872</v>
      </c>
      <c r="V816" s="37">
        <f t="shared" si="156"/>
        <v>263</v>
      </c>
      <c r="W816" s="37">
        <f t="shared" si="157"/>
        <v>-11.299999999999272</v>
      </c>
      <c r="X816" s="37">
        <f t="shared" si="158"/>
        <v>208.5</v>
      </c>
      <c r="Y816" s="37">
        <f t="shared" si="159"/>
        <v>49.69999999999982</v>
      </c>
      <c r="Z816" s="37">
        <f t="shared" si="159"/>
        <v>110.89999999999964</v>
      </c>
    </row>
    <row r="817" spans="1:26" ht="16.5" customHeight="1">
      <c r="A817" s="58" t="s">
        <v>25</v>
      </c>
      <c r="B817" s="58">
        <v>2006</v>
      </c>
      <c r="C817" s="21" t="str">
        <f t="shared" si="149"/>
        <v>August-2006</v>
      </c>
      <c r="D817" s="23">
        <v>203.8</v>
      </c>
      <c r="E817" s="23">
        <v>299.453065228053</v>
      </c>
      <c r="F817" s="24">
        <v>5.15</v>
      </c>
      <c r="G817" s="1">
        <f t="shared" si="148"/>
        <v>5.989387643796867</v>
      </c>
      <c r="H817" s="25">
        <f t="shared" si="150"/>
        <v>0</v>
      </c>
      <c r="I817" s="25">
        <f t="shared" si="151"/>
        <v>-0.004789875395792675</v>
      </c>
      <c r="J817" s="26" t="b">
        <f t="shared" si="152"/>
        <v>0</v>
      </c>
      <c r="K817" s="26" t="b">
        <f t="shared" si="153"/>
        <v>0</v>
      </c>
      <c r="L817" s="23">
        <v>4.7</v>
      </c>
      <c r="M817" s="37">
        <v>114714</v>
      </c>
      <c r="N817" s="37">
        <v>3178248</v>
      </c>
      <c r="O817" s="37">
        <v>13152</v>
      </c>
      <c r="P817" s="37">
        <v>15337.5</v>
      </c>
      <c r="Q817" s="37">
        <v>8463.7</v>
      </c>
      <c r="R817" s="37">
        <v>3420.7</v>
      </c>
      <c r="S817" s="37">
        <v>4439.9</v>
      </c>
      <c r="T817" s="37">
        <f t="shared" si="154"/>
        <v>2052</v>
      </c>
      <c r="U817" s="37">
        <f t="shared" si="155"/>
        <v>83981</v>
      </c>
      <c r="V817" s="37">
        <f t="shared" si="156"/>
        <v>261</v>
      </c>
      <c r="W817" s="37">
        <f t="shared" si="157"/>
        <v>-16.200000000000728</v>
      </c>
      <c r="X817" s="37">
        <f t="shared" si="158"/>
        <v>199.10000000000036</v>
      </c>
      <c r="Y817" s="37">
        <f t="shared" si="159"/>
        <v>59</v>
      </c>
      <c r="Z817" s="37">
        <f t="shared" si="159"/>
        <v>102.89999999999964</v>
      </c>
    </row>
    <row r="818" spans="1:26" ht="16.5" customHeight="1">
      <c r="A818" s="58" t="s">
        <v>24</v>
      </c>
      <c r="B818" s="58">
        <v>2006</v>
      </c>
      <c r="C818" s="21" t="str">
        <f t="shared" si="149"/>
        <v>September-2006</v>
      </c>
      <c r="D818" s="23">
        <v>202.8</v>
      </c>
      <c r="E818" s="23">
        <v>297.9530803351405</v>
      </c>
      <c r="F818" s="24">
        <v>5.15</v>
      </c>
      <c r="G818" s="1">
        <f t="shared" si="148"/>
        <v>6.0195400119931834</v>
      </c>
      <c r="H818" s="25">
        <f t="shared" si="150"/>
        <v>0</v>
      </c>
      <c r="I818" s="25">
        <f t="shared" si="151"/>
        <v>0.005034298995080899</v>
      </c>
      <c r="J818" s="26" t="b">
        <f t="shared" si="152"/>
        <v>0</v>
      </c>
      <c r="K818" s="26" t="b">
        <f t="shared" si="153"/>
        <v>0</v>
      </c>
      <c r="L818" s="23">
        <v>4.5</v>
      </c>
      <c r="M818" s="37">
        <v>114801</v>
      </c>
      <c r="N818" s="37">
        <v>3180073</v>
      </c>
      <c r="O818" s="37">
        <v>13150</v>
      </c>
      <c r="P818" s="37">
        <v>15351.4</v>
      </c>
      <c r="Q818" s="37">
        <v>8470.7</v>
      </c>
      <c r="R818" s="37">
        <v>3427</v>
      </c>
      <c r="S818" s="37">
        <v>4441.3</v>
      </c>
      <c r="T818" s="37">
        <f t="shared" si="154"/>
        <v>2053</v>
      </c>
      <c r="U818" s="37">
        <f t="shared" si="155"/>
        <v>73042</v>
      </c>
      <c r="V818" s="37">
        <f t="shared" si="156"/>
        <v>288</v>
      </c>
      <c r="W818" s="37">
        <f t="shared" si="157"/>
        <v>17</v>
      </c>
      <c r="X818" s="37">
        <f t="shared" si="158"/>
        <v>233.60000000000036</v>
      </c>
      <c r="Y818" s="37">
        <f t="shared" si="159"/>
        <v>78.5</v>
      </c>
      <c r="Z818" s="37">
        <f t="shared" si="159"/>
        <v>112.90000000000055</v>
      </c>
    </row>
    <row r="819" spans="1:26" ht="16.5" customHeight="1">
      <c r="A819" s="58" t="s">
        <v>23</v>
      </c>
      <c r="B819" s="58">
        <v>2006</v>
      </c>
      <c r="C819" s="21" t="str">
        <f t="shared" si="149"/>
        <v>October-2006</v>
      </c>
      <c r="D819" s="23">
        <v>201.9</v>
      </c>
      <c r="E819" s="23">
        <v>296.6469276511397</v>
      </c>
      <c r="F819" s="24">
        <v>5.15</v>
      </c>
      <c r="G819" s="1">
        <f t="shared" si="148"/>
        <v>6.046044376644353</v>
      </c>
      <c r="H819" s="25">
        <f t="shared" si="150"/>
        <v>0</v>
      </c>
      <c r="I819" s="25">
        <f t="shared" si="151"/>
        <v>0.0044030548178704</v>
      </c>
      <c r="J819" s="26" t="b">
        <f t="shared" si="152"/>
        <v>0</v>
      </c>
      <c r="K819" s="26" t="b">
        <f t="shared" si="153"/>
        <v>0</v>
      </c>
      <c r="L819" s="23">
        <v>4.4</v>
      </c>
      <c r="M819" s="37">
        <v>114819</v>
      </c>
      <c r="N819" s="37">
        <v>3189685</v>
      </c>
      <c r="O819" s="37">
        <v>13187</v>
      </c>
      <c r="P819" s="37">
        <v>15370.2</v>
      </c>
      <c r="Q819" s="37">
        <v>8510.5</v>
      </c>
      <c r="R819" s="37">
        <v>3432.8</v>
      </c>
      <c r="S819" s="37">
        <v>4465.2</v>
      </c>
      <c r="T819" s="37">
        <f t="shared" si="154"/>
        <v>1970</v>
      </c>
      <c r="U819" s="37">
        <f t="shared" si="155"/>
        <v>79713</v>
      </c>
      <c r="V819" s="37">
        <f t="shared" si="156"/>
        <v>347</v>
      </c>
      <c r="W819" s="37">
        <f t="shared" si="157"/>
        <v>44.5</v>
      </c>
      <c r="X819" s="37">
        <f t="shared" si="158"/>
        <v>263.7000000000007</v>
      </c>
      <c r="Y819" s="37">
        <f t="shared" si="159"/>
        <v>74.70000000000027</v>
      </c>
      <c r="Z819" s="37">
        <f t="shared" si="159"/>
        <v>138.69999999999982</v>
      </c>
    </row>
    <row r="820" spans="1:26" ht="16.5" customHeight="1">
      <c r="A820" s="58" t="s">
        <v>22</v>
      </c>
      <c r="B820" s="58">
        <v>2006</v>
      </c>
      <c r="C820" s="21" t="str">
        <f t="shared" si="149"/>
        <v>November-2006</v>
      </c>
      <c r="D820" s="23">
        <v>202</v>
      </c>
      <c r="E820" s="23">
        <v>296.7344913151365</v>
      </c>
      <c r="F820" s="24">
        <v>5.15</v>
      </c>
      <c r="G820" s="1">
        <f t="shared" si="148"/>
        <v>6.044260243643974</v>
      </c>
      <c r="H820" s="25">
        <f t="shared" si="150"/>
        <v>0</v>
      </c>
      <c r="I820" s="25">
        <f t="shared" si="151"/>
        <v>-0.0002950909535615054</v>
      </c>
      <c r="J820" s="26" t="b">
        <f t="shared" si="152"/>
        <v>0</v>
      </c>
      <c r="K820" s="26" t="b">
        <f t="shared" si="153"/>
        <v>0</v>
      </c>
      <c r="L820" s="23">
        <v>4.5</v>
      </c>
      <c r="M820" s="37">
        <v>115012</v>
      </c>
      <c r="N820" s="37">
        <v>3187847</v>
      </c>
      <c r="O820" s="37">
        <v>13251</v>
      </c>
      <c r="P820" s="37">
        <v>15397.3</v>
      </c>
      <c r="Q820" s="37">
        <v>8544.9</v>
      </c>
      <c r="R820" s="37">
        <v>3449.2</v>
      </c>
      <c r="S820" s="37">
        <v>4481</v>
      </c>
      <c r="T820" s="37">
        <f t="shared" si="154"/>
        <v>1856</v>
      </c>
      <c r="U820" s="37">
        <f t="shared" si="155"/>
        <v>66113</v>
      </c>
      <c r="V820" s="37">
        <f t="shared" si="156"/>
        <v>367</v>
      </c>
      <c r="W820" s="37">
        <f t="shared" si="157"/>
        <v>52.79999999999927</v>
      </c>
      <c r="X820" s="37">
        <f t="shared" si="158"/>
        <v>274.2999999999993</v>
      </c>
      <c r="Y820" s="37">
        <f t="shared" si="159"/>
        <v>90.69999999999982</v>
      </c>
      <c r="Z820" s="37">
        <f t="shared" si="159"/>
        <v>130.69999999999982</v>
      </c>
    </row>
    <row r="821" spans="1:26" ht="16.5" customHeight="1">
      <c r="A821" s="58" t="s">
        <v>21</v>
      </c>
      <c r="B821" s="58">
        <v>2006</v>
      </c>
      <c r="C821" s="21" t="str">
        <f t="shared" si="149"/>
        <v>December-2006</v>
      </c>
      <c r="D821" s="23">
        <v>203.1</v>
      </c>
      <c r="E821" s="23">
        <v>298.4100594648166</v>
      </c>
      <c r="F821" s="24">
        <v>5.15</v>
      </c>
      <c r="G821" s="1">
        <f t="shared" si="148"/>
        <v>6.010321810164919</v>
      </c>
      <c r="H821" s="25">
        <f t="shared" si="150"/>
        <v>0</v>
      </c>
      <c r="I821" s="25">
        <f t="shared" si="151"/>
        <v>-0.005614985475640877</v>
      </c>
      <c r="J821" s="26" t="b">
        <f t="shared" si="152"/>
        <v>0</v>
      </c>
      <c r="K821" s="26" t="b">
        <f t="shared" si="153"/>
        <v>0</v>
      </c>
      <c r="L821" s="23">
        <v>4.4</v>
      </c>
      <c r="M821" s="37">
        <v>115178</v>
      </c>
      <c r="N821" s="37">
        <v>3203347</v>
      </c>
      <c r="O821" s="37">
        <v>13292</v>
      </c>
      <c r="P821" s="37">
        <v>15397.3</v>
      </c>
      <c r="Q821" s="37">
        <v>8570.1</v>
      </c>
      <c r="R821" s="37">
        <v>3464.3</v>
      </c>
      <c r="S821" s="37">
        <v>4494.7</v>
      </c>
      <c r="T821" s="37">
        <f t="shared" si="154"/>
        <v>1883</v>
      </c>
      <c r="U821" s="37">
        <f t="shared" si="155"/>
        <v>85423</v>
      </c>
      <c r="V821" s="37">
        <f t="shared" si="156"/>
        <v>387</v>
      </c>
      <c r="W821" s="37">
        <f t="shared" si="157"/>
        <v>52.899999999999636</v>
      </c>
      <c r="X821" s="37">
        <f t="shared" si="158"/>
        <v>279</v>
      </c>
      <c r="Y821" s="37">
        <f t="shared" si="159"/>
        <v>99.30000000000018</v>
      </c>
      <c r="Z821" s="37">
        <f t="shared" si="159"/>
        <v>133.59999999999945</v>
      </c>
    </row>
    <row r="822" spans="1:26" ht="16.5" customHeight="1">
      <c r="A822" s="58" t="s">
        <v>20</v>
      </c>
      <c r="B822" s="58">
        <v>2007</v>
      </c>
      <c r="C822" s="21" t="str">
        <f t="shared" si="149"/>
        <v>January-2007</v>
      </c>
      <c r="D822" s="28">
        <v>203.437</v>
      </c>
      <c r="E822" s="23">
        <v>298.9001057228677</v>
      </c>
      <c r="F822" s="24">
        <v>5.15</v>
      </c>
      <c r="G822" s="1">
        <f t="shared" si="148"/>
        <v>6.0004678969130945</v>
      </c>
      <c r="H822" s="25">
        <f t="shared" si="150"/>
        <v>0</v>
      </c>
      <c r="I822" s="25">
        <f t="shared" si="151"/>
        <v>-0.0016394984433545368</v>
      </c>
      <c r="J822" s="26" t="b">
        <f t="shared" si="152"/>
        <v>0</v>
      </c>
      <c r="K822" s="26" t="b">
        <f t="shared" si="153"/>
        <v>0</v>
      </c>
      <c r="L822" s="23">
        <v>4.6</v>
      </c>
      <c r="M822" s="37">
        <v>115411</v>
      </c>
      <c r="N822" s="37">
        <v>3201739</v>
      </c>
      <c r="O822" s="37">
        <v>13338</v>
      </c>
      <c r="P822" s="37">
        <v>15450.6</v>
      </c>
      <c r="Q822" s="37">
        <v>8605</v>
      </c>
      <c r="R822" s="37">
        <v>3467.8</v>
      </c>
      <c r="S822" s="37">
        <v>4517.8</v>
      </c>
      <c r="T822" s="37">
        <f t="shared" si="154"/>
        <v>1806</v>
      </c>
      <c r="U822" s="37">
        <f t="shared" si="155"/>
        <v>53446</v>
      </c>
      <c r="V822" s="37">
        <f t="shared" si="156"/>
        <v>393</v>
      </c>
      <c r="W822" s="37">
        <f t="shared" si="157"/>
        <v>96.10000000000036</v>
      </c>
      <c r="X822" s="37">
        <f t="shared" si="158"/>
        <v>285.7999999999993</v>
      </c>
      <c r="Y822" s="37">
        <f t="shared" si="159"/>
        <v>85.70000000000027</v>
      </c>
      <c r="Z822" s="37">
        <f t="shared" si="159"/>
        <v>138.40000000000055</v>
      </c>
    </row>
    <row r="823" spans="1:26" ht="16.5" customHeight="1">
      <c r="A823" s="58" t="s">
        <v>19</v>
      </c>
      <c r="B823" s="58">
        <v>2007</v>
      </c>
      <c r="C823" s="21" t="str">
        <f t="shared" si="149"/>
        <v>February-2007</v>
      </c>
      <c r="D823" s="28">
        <v>204.226</v>
      </c>
      <c r="E823" s="23">
        <v>300.0681772392002</v>
      </c>
      <c r="F823" s="24">
        <v>5.15</v>
      </c>
      <c r="G823" s="1">
        <f t="shared" si="148"/>
        <v>5.977109953063338</v>
      </c>
      <c r="H823" s="25">
        <f t="shared" si="150"/>
        <v>0</v>
      </c>
      <c r="I823" s="25">
        <f t="shared" si="151"/>
        <v>-0.0038926870789147694</v>
      </c>
      <c r="J823" s="26" t="b">
        <f t="shared" si="152"/>
        <v>0</v>
      </c>
      <c r="K823" s="26" t="b">
        <f t="shared" si="153"/>
        <v>0</v>
      </c>
      <c r="L823" s="23">
        <v>4.5</v>
      </c>
      <c r="M823" s="37">
        <v>115465</v>
      </c>
      <c r="N823" s="37">
        <v>3193412</v>
      </c>
      <c r="O823" s="37">
        <v>13361</v>
      </c>
      <c r="P823" s="37">
        <v>15478.5</v>
      </c>
      <c r="Q823" s="37">
        <v>8622.5</v>
      </c>
      <c r="R823" s="37">
        <v>3467.7</v>
      </c>
      <c r="S823" s="37">
        <v>4536.7</v>
      </c>
      <c r="T823" s="37">
        <f t="shared" si="154"/>
        <v>1575</v>
      </c>
      <c r="U823" s="37">
        <f t="shared" si="155"/>
        <v>45314</v>
      </c>
      <c r="V823" s="37">
        <f t="shared" si="156"/>
        <v>381</v>
      </c>
      <c r="W823" s="37">
        <f t="shared" si="157"/>
        <v>114.70000000000073</v>
      </c>
      <c r="X823" s="37">
        <f t="shared" si="158"/>
        <v>275.10000000000036</v>
      </c>
      <c r="Y823" s="37">
        <f t="shared" si="159"/>
        <v>69.59999999999991</v>
      </c>
      <c r="Z823" s="37">
        <f t="shared" si="159"/>
        <v>146.80000000000018</v>
      </c>
    </row>
    <row r="824" spans="1:26" ht="16.5" customHeight="1">
      <c r="A824" s="58" t="s">
        <v>18</v>
      </c>
      <c r="B824" s="58">
        <v>2007</v>
      </c>
      <c r="C824" s="21" t="str">
        <f t="shared" si="149"/>
        <v>March-2007</v>
      </c>
      <c r="D824" s="28">
        <v>205.288</v>
      </c>
      <c r="E824" s="23">
        <v>301.6059721843469</v>
      </c>
      <c r="F824" s="24">
        <v>5.15</v>
      </c>
      <c r="G824" s="1">
        <f t="shared" si="148"/>
        <v>5.946634530425524</v>
      </c>
      <c r="H824" s="25">
        <f t="shared" si="150"/>
        <v>0</v>
      </c>
      <c r="I824" s="25">
        <f t="shared" si="151"/>
        <v>-0.005098688643362603</v>
      </c>
      <c r="J824" s="26" t="b">
        <f t="shared" si="152"/>
        <v>0</v>
      </c>
      <c r="K824" s="26" t="b">
        <f t="shared" si="153"/>
        <v>0</v>
      </c>
      <c r="L824" s="23">
        <v>4.4</v>
      </c>
      <c r="M824" s="37">
        <v>115636</v>
      </c>
      <c r="N824" s="37">
        <v>3219585</v>
      </c>
      <c r="O824" s="37">
        <v>13363</v>
      </c>
      <c r="P824" s="37">
        <v>15524.4</v>
      </c>
      <c r="Q824" s="37">
        <v>8628.4</v>
      </c>
      <c r="R824" s="37">
        <v>3467.4</v>
      </c>
      <c r="S824" s="37">
        <v>4543.7</v>
      </c>
      <c r="T824" s="37">
        <f t="shared" si="154"/>
        <v>1490</v>
      </c>
      <c r="U824" s="37">
        <f t="shared" si="155"/>
        <v>61414</v>
      </c>
      <c r="V824" s="37">
        <f t="shared" si="156"/>
        <v>329</v>
      </c>
      <c r="W824" s="37">
        <f t="shared" si="157"/>
        <v>147.29999999999927</v>
      </c>
      <c r="X824" s="37">
        <f t="shared" si="158"/>
        <v>252.39999999999964</v>
      </c>
      <c r="Y824" s="37">
        <f t="shared" si="159"/>
        <v>53.80000000000018</v>
      </c>
      <c r="Z824" s="37">
        <f t="shared" si="159"/>
        <v>129.59999999999945</v>
      </c>
    </row>
    <row r="825" spans="1:26" ht="16.5" customHeight="1">
      <c r="A825" s="58" t="s">
        <v>17</v>
      </c>
      <c r="B825" s="58">
        <v>2007</v>
      </c>
      <c r="C825" s="21" t="str">
        <f t="shared" si="149"/>
        <v>April-2007</v>
      </c>
      <c r="D825" s="28">
        <v>205.904</v>
      </c>
      <c r="E825" s="23">
        <v>302.451324230959</v>
      </c>
      <c r="F825" s="24">
        <v>5.15</v>
      </c>
      <c r="G825" s="1">
        <f t="shared" si="148"/>
        <v>5.930013675206816</v>
      </c>
      <c r="H825" s="25">
        <f t="shared" si="150"/>
        <v>0</v>
      </c>
      <c r="I825" s="25">
        <f t="shared" si="151"/>
        <v>-0.00279500196853677</v>
      </c>
      <c r="J825" s="26" t="b">
        <f t="shared" si="152"/>
        <v>0</v>
      </c>
      <c r="K825" s="26" t="b">
        <f t="shared" si="153"/>
        <v>0</v>
      </c>
      <c r="L825" s="23">
        <v>4.5</v>
      </c>
      <c r="M825" s="37">
        <v>115689</v>
      </c>
      <c r="N825" s="37">
        <v>3222500</v>
      </c>
      <c r="O825" s="37">
        <v>13375</v>
      </c>
      <c r="P825" s="37">
        <v>15514.7</v>
      </c>
      <c r="Q825" s="37">
        <v>8645.2</v>
      </c>
      <c r="R825" s="37">
        <v>3464.4</v>
      </c>
      <c r="S825" s="37">
        <v>4554.9</v>
      </c>
      <c r="T825" s="37">
        <f t="shared" si="154"/>
        <v>1376</v>
      </c>
      <c r="U825" s="37">
        <f t="shared" si="155"/>
        <v>48985</v>
      </c>
      <c r="V825" s="37">
        <f t="shared" si="156"/>
        <v>301</v>
      </c>
      <c r="W825" s="37">
        <f t="shared" si="157"/>
        <v>161.5</v>
      </c>
      <c r="X825" s="37">
        <f t="shared" si="158"/>
        <v>250.60000000000036</v>
      </c>
      <c r="Y825" s="37">
        <f t="shared" si="159"/>
        <v>49.59999999999991</v>
      </c>
      <c r="Z825" s="37">
        <f t="shared" si="159"/>
        <v>126.09999999999945</v>
      </c>
    </row>
    <row r="826" spans="1:26" ht="16.5" customHeight="1">
      <c r="A826" s="58" t="s">
        <v>16</v>
      </c>
      <c r="B826" s="58">
        <v>2007</v>
      </c>
      <c r="C826" s="21" t="str">
        <f t="shared" si="149"/>
        <v>May-2007</v>
      </c>
      <c r="D826" s="28">
        <v>206.755</v>
      </c>
      <c r="E826" s="23">
        <v>303.7458824038586</v>
      </c>
      <c r="F826" s="24">
        <v>5.15</v>
      </c>
      <c r="G826" s="1">
        <f t="shared" si="148"/>
        <v>5.9047400892477535</v>
      </c>
      <c r="H826" s="25">
        <f t="shared" si="150"/>
        <v>0</v>
      </c>
      <c r="I826" s="25">
        <f t="shared" si="151"/>
        <v>-0.0042619776856048786</v>
      </c>
      <c r="J826" s="26" t="b">
        <f t="shared" si="152"/>
        <v>0</v>
      </c>
      <c r="K826" s="26" t="b">
        <f t="shared" si="153"/>
        <v>0</v>
      </c>
      <c r="L826" s="23">
        <v>4.4</v>
      </c>
      <c r="M826" s="37">
        <v>115814</v>
      </c>
      <c r="N826" s="37">
        <v>3218132</v>
      </c>
      <c r="O826" s="37">
        <v>13404</v>
      </c>
      <c r="P826" s="37">
        <v>15528.5</v>
      </c>
      <c r="Q826" s="37">
        <v>8657.6</v>
      </c>
      <c r="R826" s="37">
        <v>3470.4</v>
      </c>
      <c r="S826" s="37">
        <v>4562.3</v>
      </c>
      <c r="T826" s="37">
        <f t="shared" si="154"/>
        <v>1485</v>
      </c>
      <c r="U826" s="37">
        <f t="shared" si="155"/>
        <v>51748</v>
      </c>
      <c r="V826" s="37">
        <f t="shared" si="156"/>
        <v>352</v>
      </c>
      <c r="W826" s="37">
        <f t="shared" si="157"/>
        <v>212.10000000000036</v>
      </c>
      <c r="X826" s="37">
        <f t="shared" si="158"/>
        <v>250.39999999999964</v>
      </c>
      <c r="Y826" s="37">
        <f t="shared" si="159"/>
        <v>57.5</v>
      </c>
      <c r="Z826" s="37">
        <f t="shared" si="159"/>
        <v>140.30000000000018</v>
      </c>
    </row>
    <row r="827" spans="1:26" ht="16.5" customHeight="1">
      <c r="A827" s="58" t="s">
        <v>27</v>
      </c>
      <c r="B827" s="58">
        <v>2007</v>
      </c>
      <c r="C827" s="21" t="str">
        <f t="shared" si="149"/>
        <v>June-2007</v>
      </c>
      <c r="D827" s="28">
        <v>207.234</v>
      </c>
      <c r="E827" s="23">
        <v>304.4574921287053</v>
      </c>
      <c r="F827" s="24">
        <v>5.15</v>
      </c>
      <c r="G827" s="1">
        <f t="shared" si="148"/>
        <v>5.8909389164113675</v>
      </c>
      <c r="H827" s="25">
        <f t="shared" si="150"/>
        <v>0</v>
      </c>
      <c r="I827" s="25">
        <f t="shared" si="151"/>
        <v>-0.002337304035027299</v>
      </c>
      <c r="J827" s="26" t="b">
        <f t="shared" si="152"/>
        <v>0</v>
      </c>
      <c r="K827" s="26" t="b">
        <f t="shared" si="153"/>
        <v>0</v>
      </c>
      <c r="L827" s="23">
        <v>4.6</v>
      </c>
      <c r="M827" s="37">
        <v>115878</v>
      </c>
      <c r="N827" s="37">
        <v>3231518</v>
      </c>
      <c r="O827" s="37">
        <v>13413</v>
      </c>
      <c r="P827" s="37">
        <v>15509.7</v>
      </c>
      <c r="Q827" s="37">
        <v>8663.5</v>
      </c>
      <c r="R827" s="37">
        <v>3474.8</v>
      </c>
      <c r="S827" s="37">
        <v>4561.9</v>
      </c>
      <c r="T827" s="37">
        <f t="shared" si="154"/>
        <v>1463</v>
      </c>
      <c r="U827" s="37">
        <f t="shared" si="155"/>
        <v>53529</v>
      </c>
      <c r="V827" s="37">
        <f t="shared" si="156"/>
        <v>352</v>
      </c>
      <c r="W827" s="37">
        <f t="shared" si="157"/>
        <v>184.70000000000073</v>
      </c>
      <c r="X827" s="37">
        <f t="shared" si="158"/>
        <v>245.10000000000036</v>
      </c>
      <c r="Y827" s="37">
        <f t="shared" si="159"/>
        <v>72.40000000000009</v>
      </c>
      <c r="Z827" s="37">
        <f t="shared" si="159"/>
        <v>135.79999999999927</v>
      </c>
    </row>
    <row r="828" spans="1:26" ht="16.5" customHeight="1">
      <c r="A828" s="58" t="s">
        <v>26</v>
      </c>
      <c r="B828" s="58">
        <v>2007</v>
      </c>
      <c r="C828" s="21" t="str">
        <f t="shared" si="149"/>
        <v>July-2007</v>
      </c>
      <c r="D828" s="28">
        <v>207.603</v>
      </c>
      <c r="E828" s="23">
        <v>304.9775466996961</v>
      </c>
      <c r="F828" s="24">
        <v>5.85</v>
      </c>
      <c r="G828" s="1">
        <f t="shared" si="148"/>
        <v>6.680238309929517</v>
      </c>
      <c r="H828" s="25">
        <f t="shared" si="150"/>
        <v>0.13592233009708732</v>
      </c>
      <c r="I828" s="25">
        <f t="shared" si="151"/>
        <v>0.13398532979509725</v>
      </c>
      <c r="J828" s="26" t="b">
        <f t="shared" si="152"/>
        <v>1</v>
      </c>
      <c r="K828" s="26" t="b">
        <f t="shared" si="153"/>
        <v>0</v>
      </c>
      <c r="L828" s="23">
        <v>4.7</v>
      </c>
      <c r="M828" s="37">
        <v>115881</v>
      </c>
      <c r="N828" s="37">
        <v>3224858</v>
      </c>
      <c r="O828" s="37">
        <v>13417</v>
      </c>
      <c r="P828" s="37">
        <v>15506.4</v>
      </c>
      <c r="Q828" s="37">
        <v>8670.6</v>
      </c>
      <c r="R828" s="37">
        <v>3458.8</v>
      </c>
      <c r="S828" s="37">
        <v>4573.4</v>
      </c>
      <c r="T828" s="37">
        <f t="shared" si="154"/>
        <v>1310</v>
      </c>
      <c r="U828" s="37">
        <f t="shared" si="155"/>
        <v>42089</v>
      </c>
      <c r="V828" s="37">
        <f t="shared" si="156"/>
        <v>287</v>
      </c>
      <c r="W828" s="37">
        <f t="shared" si="157"/>
        <v>181.79999999999927</v>
      </c>
      <c r="X828" s="37">
        <f t="shared" si="158"/>
        <v>226.39999999999964</v>
      </c>
      <c r="Y828" s="37">
        <f t="shared" si="159"/>
        <v>42.80000000000018</v>
      </c>
      <c r="Z828" s="37">
        <f t="shared" si="159"/>
        <v>137</v>
      </c>
    </row>
    <row r="829" spans="1:26" ht="16.5" customHeight="1">
      <c r="A829" s="58" t="s">
        <v>25</v>
      </c>
      <c r="B829" s="58">
        <v>2007</v>
      </c>
      <c r="C829" s="21" t="str">
        <f t="shared" si="149"/>
        <v>August-2007</v>
      </c>
      <c r="D829" s="28">
        <v>207.667</v>
      </c>
      <c r="E829" s="23">
        <v>305.0327861598619</v>
      </c>
      <c r="F829" s="24">
        <v>5.85</v>
      </c>
      <c r="G829" s="1">
        <f t="shared" si="148"/>
        <v>6.679028562076949</v>
      </c>
      <c r="H829" s="25">
        <f t="shared" si="150"/>
        <v>0</v>
      </c>
      <c r="I829" s="25">
        <f t="shared" si="151"/>
        <v>-0.00018109351739281632</v>
      </c>
      <c r="J829" s="26" t="b">
        <f t="shared" si="152"/>
        <v>0</v>
      </c>
      <c r="K829" s="26" t="b">
        <f t="shared" si="153"/>
        <v>0</v>
      </c>
      <c r="L829" s="23">
        <v>4.6</v>
      </c>
      <c r="M829" s="37">
        <v>115802</v>
      </c>
      <c r="N829" s="37">
        <v>3223168</v>
      </c>
      <c r="O829" s="37">
        <v>13419</v>
      </c>
      <c r="P829" s="37">
        <v>15506.9</v>
      </c>
      <c r="Q829" s="37">
        <v>8678.7</v>
      </c>
      <c r="R829" s="37">
        <v>3472.4</v>
      </c>
      <c r="S829" s="37">
        <v>4578.2</v>
      </c>
      <c r="T829" s="37">
        <f t="shared" si="154"/>
        <v>1088</v>
      </c>
      <c r="U829" s="37">
        <f t="shared" si="155"/>
        <v>44920</v>
      </c>
      <c r="V829" s="37">
        <f t="shared" si="156"/>
        <v>267</v>
      </c>
      <c r="W829" s="37">
        <f t="shared" si="157"/>
        <v>169.39999999999964</v>
      </c>
      <c r="X829" s="37">
        <f t="shared" si="158"/>
        <v>215</v>
      </c>
      <c r="Y829" s="37">
        <f t="shared" si="159"/>
        <v>51.70000000000027</v>
      </c>
      <c r="Z829" s="37">
        <f t="shared" si="159"/>
        <v>138.30000000000018</v>
      </c>
    </row>
    <row r="830" spans="1:26" ht="16.5" customHeight="1">
      <c r="A830" s="58" t="s">
        <v>24</v>
      </c>
      <c r="B830" s="58">
        <v>2007</v>
      </c>
      <c r="C830" s="21" t="str">
        <f t="shared" si="149"/>
        <v>September-2007</v>
      </c>
      <c r="D830" s="28">
        <v>208.547</v>
      </c>
      <c r="E830" s="23">
        <v>306.3837407069884</v>
      </c>
      <c r="F830" s="24">
        <v>5.85</v>
      </c>
      <c r="G830" s="1">
        <f t="shared" si="148"/>
        <v>6.649578356966506</v>
      </c>
      <c r="H830" s="25">
        <f t="shared" si="150"/>
        <v>0</v>
      </c>
      <c r="I830" s="25">
        <f t="shared" si="151"/>
        <v>-0.004409354569564039</v>
      </c>
      <c r="J830" s="26" t="b">
        <f t="shared" si="152"/>
        <v>0</v>
      </c>
      <c r="K830" s="26" t="b">
        <f t="shared" si="153"/>
        <v>0</v>
      </c>
      <c r="L830" s="23">
        <v>4.7</v>
      </c>
      <c r="M830" s="37">
        <v>115837</v>
      </c>
      <c r="N830" s="37">
        <v>3225973</v>
      </c>
      <c r="O830" s="37">
        <v>13461</v>
      </c>
      <c r="P830" s="37">
        <v>15512.9</v>
      </c>
      <c r="Q830" s="37">
        <v>8705.9</v>
      </c>
      <c r="R830" s="37">
        <v>3493.6</v>
      </c>
      <c r="S830" s="37">
        <v>4584.6</v>
      </c>
      <c r="T830" s="37">
        <f t="shared" si="154"/>
        <v>1036</v>
      </c>
      <c r="U830" s="37">
        <f t="shared" si="155"/>
        <v>45900</v>
      </c>
      <c r="V830" s="37">
        <f t="shared" si="156"/>
        <v>311</v>
      </c>
      <c r="W830" s="37">
        <f t="shared" si="157"/>
        <v>161.5</v>
      </c>
      <c r="X830" s="37">
        <f t="shared" si="158"/>
        <v>235.1999999999989</v>
      </c>
      <c r="Y830" s="37">
        <f t="shared" si="159"/>
        <v>66.59999999999991</v>
      </c>
      <c r="Z830" s="37">
        <f t="shared" si="159"/>
        <v>143.30000000000018</v>
      </c>
    </row>
    <row r="831" spans="1:26" ht="16.5" customHeight="1">
      <c r="A831" s="58" t="s">
        <v>23</v>
      </c>
      <c r="B831" s="58">
        <v>2007</v>
      </c>
      <c r="C831" s="21" t="str">
        <f t="shared" si="149"/>
        <v>October-2007</v>
      </c>
      <c r="D831" s="28">
        <v>209.19</v>
      </c>
      <c r="E831" s="23">
        <v>307.2730931960025</v>
      </c>
      <c r="F831" s="24">
        <v>5.85</v>
      </c>
      <c r="G831" s="1">
        <f t="shared" si="148"/>
        <v>6.630332223173431</v>
      </c>
      <c r="H831" s="25">
        <f t="shared" si="150"/>
        <v>0</v>
      </c>
      <c r="I831" s="25">
        <f t="shared" si="151"/>
        <v>-0.0028943389730736735</v>
      </c>
      <c r="J831" s="26" t="b">
        <f t="shared" si="152"/>
        <v>0</v>
      </c>
      <c r="K831" s="26" t="b">
        <f t="shared" si="153"/>
        <v>0</v>
      </c>
      <c r="L831" s="23">
        <v>4.7</v>
      </c>
      <c r="M831" s="37">
        <v>115904</v>
      </c>
      <c r="N831" s="37">
        <v>3229387</v>
      </c>
      <c r="O831" s="37">
        <v>13499</v>
      </c>
      <c r="P831" s="37">
        <v>15516.2</v>
      </c>
      <c r="Q831" s="37">
        <v>8726.5</v>
      </c>
      <c r="R831" s="37">
        <v>3493.4</v>
      </c>
      <c r="S831" s="37">
        <v>4601.9</v>
      </c>
      <c r="T831" s="37">
        <f t="shared" si="154"/>
        <v>1085</v>
      </c>
      <c r="U831" s="37">
        <f t="shared" si="155"/>
        <v>39702</v>
      </c>
      <c r="V831" s="37">
        <f t="shared" si="156"/>
        <v>312</v>
      </c>
      <c r="W831" s="37">
        <f t="shared" si="157"/>
        <v>146</v>
      </c>
      <c r="X831" s="37">
        <f t="shared" si="158"/>
        <v>216</v>
      </c>
      <c r="Y831" s="37">
        <f t="shared" si="159"/>
        <v>60.59999999999991</v>
      </c>
      <c r="Z831" s="37">
        <f t="shared" si="159"/>
        <v>136.69999999999982</v>
      </c>
    </row>
    <row r="832" spans="1:26" ht="16.5" customHeight="1">
      <c r="A832" s="58" t="s">
        <v>22</v>
      </c>
      <c r="B832" s="58">
        <v>2007</v>
      </c>
      <c r="C832" s="21" t="str">
        <f t="shared" si="149"/>
        <v>November-2007</v>
      </c>
      <c r="D832" s="28">
        <v>210.834</v>
      </c>
      <c r="E832" s="23">
        <v>309.7652892561984</v>
      </c>
      <c r="F832" s="24">
        <v>5.85</v>
      </c>
      <c r="G832" s="1">
        <f t="shared" si="148"/>
        <v>6.576988325656508</v>
      </c>
      <c r="H832" s="25">
        <f t="shared" si="150"/>
        <v>0</v>
      </c>
      <c r="I832" s="25">
        <f t="shared" si="151"/>
        <v>-0.008045433580308736</v>
      </c>
      <c r="J832" s="26" t="b">
        <f t="shared" si="152"/>
        <v>0</v>
      </c>
      <c r="K832" s="26" t="b">
        <f t="shared" si="153"/>
        <v>0</v>
      </c>
      <c r="L832" s="23">
        <v>4.7</v>
      </c>
      <c r="M832" s="37">
        <v>115982</v>
      </c>
      <c r="N832" s="37">
        <v>3232632</v>
      </c>
      <c r="O832" s="37">
        <v>13535</v>
      </c>
      <c r="P832" s="37">
        <v>15576.3</v>
      </c>
      <c r="Q832" s="37">
        <v>8753.2</v>
      </c>
      <c r="R832" s="37">
        <v>3502.7</v>
      </c>
      <c r="S832" s="37">
        <v>4616.7</v>
      </c>
      <c r="T832" s="37">
        <f t="shared" si="154"/>
        <v>970</v>
      </c>
      <c r="U832" s="37">
        <f t="shared" si="155"/>
        <v>44785</v>
      </c>
      <c r="V832" s="37">
        <f t="shared" si="156"/>
        <v>284</v>
      </c>
      <c r="W832" s="37">
        <f t="shared" si="157"/>
        <v>179</v>
      </c>
      <c r="X832" s="37">
        <f t="shared" si="158"/>
        <v>208.3000000000011</v>
      </c>
      <c r="Y832" s="37">
        <f t="shared" si="159"/>
        <v>53.5</v>
      </c>
      <c r="Z832" s="37">
        <f t="shared" si="159"/>
        <v>135.69999999999982</v>
      </c>
    </row>
    <row r="833" spans="1:26" ht="16.5" customHeight="1">
      <c r="A833" s="58" t="s">
        <v>21</v>
      </c>
      <c r="B833" s="58">
        <v>2007</v>
      </c>
      <c r="C833" s="21" t="str">
        <f t="shared" si="149"/>
        <v>December-2007</v>
      </c>
      <c r="D833" s="28">
        <v>211.445</v>
      </c>
      <c r="E833" s="23">
        <v>310.6702041554781</v>
      </c>
      <c r="F833" s="24">
        <v>5.85</v>
      </c>
      <c r="G833" s="1">
        <f t="shared" si="148"/>
        <v>6.557830985658442</v>
      </c>
      <c r="H833" s="25">
        <f t="shared" si="150"/>
        <v>0</v>
      </c>
      <c r="I833" s="25">
        <f t="shared" si="151"/>
        <v>-0.0029127830322176473</v>
      </c>
      <c r="J833" s="26" t="b">
        <f t="shared" si="152"/>
        <v>0</v>
      </c>
      <c r="K833" s="26" t="b">
        <f t="shared" si="153"/>
        <v>0</v>
      </c>
      <c r="L833" s="27">
        <v>5</v>
      </c>
      <c r="M833" s="37">
        <v>116037</v>
      </c>
      <c r="N833" s="37">
        <v>3235809</v>
      </c>
      <c r="O833" s="37">
        <v>13550</v>
      </c>
      <c r="P833" s="37">
        <v>15570.8</v>
      </c>
      <c r="Q833" s="37">
        <v>8762.9</v>
      </c>
      <c r="R833" s="37">
        <v>3500.2</v>
      </c>
      <c r="S833" s="37">
        <v>4624.1</v>
      </c>
      <c r="T833" s="37">
        <f t="shared" si="154"/>
        <v>859</v>
      </c>
      <c r="U833" s="37">
        <f t="shared" si="155"/>
        <v>32462</v>
      </c>
      <c r="V833" s="37">
        <f t="shared" si="156"/>
        <v>258</v>
      </c>
      <c r="W833" s="37">
        <f t="shared" si="157"/>
        <v>173.5</v>
      </c>
      <c r="X833" s="37">
        <f t="shared" si="158"/>
        <v>192.79999999999927</v>
      </c>
      <c r="Y833" s="37">
        <f t="shared" si="159"/>
        <v>35.899999999999636</v>
      </c>
      <c r="Z833" s="37">
        <f t="shared" si="159"/>
        <v>129.40000000000055</v>
      </c>
    </row>
    <row r="834" spans="1:26" ht="16.5" customHeight="1">
      <c r="A834" s="58" t="s">
        <v>20</v>
      </c>
      <c r="B834" s="58">
        <v>2008</v>
      </c>
      <c r="C834" s="21" t="str">
        <f t="shared" si="149"/>
        <v>January-2008</v>
      </c>
      <c r="D834" s="28">
        <v>212.174</v>
      </c>
      <c r="E834" s="23">
        <v>311.7072076937654</v>
      </c>
      <c r="F834" s="24">
        <v>5.85</v>
      </c>
      <c r="G834" s="1">
        <f t="shared" si="148"/>
        <v>6.536014056926081</v>
      </c>
      <c r="H834" s="25">
        <f t="shared" si="150"/>
        <v>0</v>
      </c>
      <c r="I834" s="25">
        <f t="shared" si="151"/>
        <v>-0.003326851329360725</v>
      </c>
      <c r="J834" s="26" t="b">
        <f t="shared" si="152"/>
        <v>0</v>
      </c>
      <c r="K834" s="26" t="b">
        <f t="shared" si="153"/>
        <v>0</v>
      </c>
      <c r="L834" s="27">
        <v>5</v>
      </c>
      <c r="M834" s="37">
        <v>116044</v>
      </c>
      <c r="N834" s="37">
        <v>3226539</v>
      </c>
      <c r="O834" s="37">
        <v>13542</v>
      </c>
      <c r="P834" s="37">
        <v>15570.3</v>
      </c>
      <c r="Q834" s="37">
        <v>8751.5</v>
      </c>
      <c r="R834" s="37">
        <v>3503.2</v>
      </c>
      <c r="S834" s="37">
        <v>4603.9</v>
      </c>
      <c r="T834" s="37">
        <f t="shared" si="154"/>
        <v>633</v>
      </c>
      <c r="U834" s="37">
        <f t="shared" si="155"/>
        <v>24800</v>
      </c>
      <c r="V834" s="37">
        <f t="shared" si="156"/>
        <v>204</v>
      </c>
      <c r="W834" s="37">
        <f t="shared" si="157"/>
        <v>119.69999999999891</v>
      </c>
      <c r="X834" s="37">
        <f t="shared" si="158"/>
        <v>146.5</v>
      </c>
      <c r="Y834" s="37">
        <f t="shared" si="159"/>
        <v>35.399999999999636</v>
      </c>
      <c r="Z834" s="37">
        <f t="shared" si="159"/>
        <v>86.09999999999945</v>
      </c>
    </row>
    <row r="835" spans="1:26" ht="16.5" customHeight="1">
      <c r="A835" s="58" t="s">
        <v>19</v>
      </c>
      <c r="B835" s="58">
        <v>2008</v>
      </c>
      <c r="C835" s="21" t="str">
        <f t="shared" si="149"/>
        <v>February-2008</v>
      </c>
      <c r="D835" s="28">
        <v>212.687</v>
      </c>
      <c r="E835" s="23">
        <v>312.46029391619</v>
      </c>
      <c r="F835" s="24">
        <v>5.85</v>
      </c>
      <c r="G835" s="1">
        <f aca="true" t="shared" si="160" ref="G835:G898">F835/(E835/$E$922)</f>
        <v>6.5202610725255585</v>
      </c>
      <c r="H835" s="25">
        <f t="shared" si="150"/>
        <v>0</v>
      </c>
      <c r="I835" s="25">
        <f t="shared" si="151"/>
        <v>-0.002410182148220752</v>
      </c>
      <c r="J835" s="26" t="b">
        <f t="shared" si="152"/>
        <v>0</v>
      </c>
      <c r="K835" s="26" t="b">
        <f t="shared" si="153"/>
        <v>0</v>
      </c>
      <c r="L835" s="27">
        <v>4.9</v>
      </c>
      <c r="M835" s="37">
        <v>115929</v>
      </c>
      <c r="N835" s="37">
        <v>3223472</v>
      </c>
      <c r="O835" s="37">
        <v>13543</v>
      </c>
      <c r="P835" s="37">
        <v>15527.9</v>
      </c>
      <c r="Q835" s="37">
        <v>8751.2</v>
      </c>
      <c r="R835" s="37">
        <v>3492.3</v>
      </c>
      <c r="S835" s="37">
        <v>4616</v>
      </c>
      <c r="T835" s="37">
        <f t="shared" si="154"/>
        <v>464</v>
      </c>
      <c r="U835" s="37">
        <f t="shared" si="155"/>
        <v>30060</v>
      </c>
      <c r="V835" s="37">
        <f t="shared" si="156"/>
        <v>182</v>
      </c>
      <c r="W835" s="37">
        <f t="shared" si="157"/>
        <v>49.399999999999636</v>
      </c>
      <c r="X835" s="37">
        <f t="shared" si="158"/>
        <v>128.70000000000073</v>
      </c>
      <c r="Y835" s="37">
        <f t="shared" si="159"/>
        <v>24.600000000000364</v>
      </c>
      <c r="Z835" s="37">
        <f t="shared" si="159"/>
        <v>79.30000000000018</v>
      </c>
    </row>
    <row r="836" spans="1:26" ht="16.5" customHeight="1">
      <c r="A836" s="58" t="s">
        <v>18</v>
      </c>
      <c r="B836" s="58">
        <v>2008</v>
      </c>
      <c r="C836" s="21" t="str">
        <f aca="true" t="shared" si="161" ref="C836:C899">CONCATENATE(A836,"-",B836)</f>
        <v>March-2008</v>
      </c>
      <c r="D836" s="28">
        <v>213.448</v>
      </c>
      <c r="E836" s="23">
        <v>313.5824697463565</v>
      </c>
      <c r="F836" s="24">
        <v>5.85</v>
      </c>
      <c r="G836" s="1">
        <f t="shared" si="160"/>
        <v>6.4969278824148935</v>
      </c>
      <c r="H836" s="25">
        <f aca="true" t="shared" si="162" ref="H836:H899">F836/F835-1</f>
        <v>0</v>
      </c>
      <c r="I836" s="25">
        <f aca="true" t="shared" si="163" ref="I836:I899">G836/G835-1</f>
        <v>-0.003578566847420306</v>
      </c>
      <c r="J836" s="26" t="b">
        <f aca="true" t="shared" si="164" ref="J836:J899">IF(H836&gt;0,TRUE,FALSE)</f>
        <v>0</v>
      </c>
      <c r="K836" s="26" t="b">
        <f t="shared" si="153"/>
        <v>0</v>
      </c>
      <c r="L836" s="27">
        <v>5.1</v>
      </c>
      <c r="M836" s="37">
        <v>115825</v>
      </c>
      <c r="N836" s="37">
        <v>3231381</v>
      </c>
      <c r="O836" s="37">
        <v>13531</v>
      </c>
      <c r="P836" s="37">
        <v>15506.2</v>
      </c>
      <c r="Q836" s="37">
        <v>8742.8</v>
      </c>
      <c r="R836" s="37">
        <v>3493.4</v>
      </c>
      <c r="S836" s="37">
        <v>4611.2</v>
      </c>
      <c r="T836" s="37">
        <f t="shared" si="154"/>
        <v>189</v>
      </c>
      <c r="U836" s="37">
        <f t="shared" si="155"/>
        <v>11796</v>
      </c>
      <c r="V836" s="37">
        <f t="shared" si="156"/>
        <v>168</v>
      </c>
      <c r="W836" s="37">
        <f t="shared" si="157"/>
        <v>-18.19999999999891</v>
      </c>
      <c r="X836" s="37">
        <f t="shared" si="158"/>
        <v>114.39999999999964</v>
      </c>
      <c r="Y836" s="37">
        <f t="shared" si="159"/>
        <v>26</v>
      </c>
      <c r="Z836" s="37">
        <f t="shared" si="159"/>
        <v>67.5</v>
      </c>
    </row>
    <row r="837" spans="1:26" ht="16.5" customHeight="1">
      <c r="A837" s="58" t="s">
        <v>17</v>
      </c>
      <c r="B837" s="58">
        <v>2008</v>
      </c>
      <c r="C837" s="21" t="str">
        <f t="shared" si="161"/>
        <v>April-2008</v>
      </c>
      <c r="D837" s="28">
        <v>213.942</v>
      </c>
      <c r="E837" s="23">
        <v>314.3057084204206</v>
      </c>
      <c r="F837" s="24">
        <v>5.85</v>
      </c>
      <c r="G837" s="1">
        <f t="shared" si="160"/>
        <v>6.4819780123320925</v>
      </c>
      <c r="H837" s="25">
        <f t="shared" si="162"/>
        <v>0</v>
      </c>
      <c r="I837" s="25">
        <f t="shared" si="163"/>
        <v>-0.0023010675743015963</v>
      </c>
      <c r="J837" s="26" t="b">
        <f t="shared" si="164"/>
        <v>0</v>
      </c>
      <c r="K837" s="26" t="b">
        <f t="shared" si="153"/>
        <v>0</v>
      </c>
      <c r="L837" s="27">
        <v>5</v>
      </c>
      <c r="M837" s="37">
        <v>115608</v>
      </c>
      <c r="N837" s="37">
        <v>3225399</v>
      </c>
      <c r="O837" s="37">
        <v>13511</v>
      </c>
      <c r="P837" s="37">
        <v>15428.9</v>
      </c>
      <c r="Q837" s="37">
        <v>8730.5</v>
      </c>
      <c r="R837" s="37">
        <v>3492.4</v>
      </c>
      <c r="S837" s="37">
        <v>4597.9</v>
      </c>
      <c r="T837" s="37">
        <f t="shared" si="154"/>
        <v>-81</v>
      </c>
      <c r="U837" s="37">
        <f t="shared" si="155"/>
        <v>2899</v>
      </c>
      <c r="V837" s="37">
        <f t="shared" si="156"/>
        <v>136</v>
      </c>
      <c r="W837" s="37">
        <f t="shared" si="157"/>
        <v>-85.80000000000109</v>
      </c>
      <c r="X837" s="37">
        <f t="shared" si="158"/>
        <v>85.29999999999927</v>
      </c>
      <c r="Y837" s="37">
        <f t="shared" si="159"/>
        <v>28</v>
      </c>
      <c r="Z837" s="37">
        <f t="shared" si="159"/>
        <v>43</v>
      </c>
    </row>
    <row r="838" spans="1:26" ht="16.5" customHeight="1">
      <c r="A838" s="58" t="s">
        <v>16</v>
      </c>
      <c r="B838" s="58">
        <v>2008</v>
      </c>
      <c r="C838" s="21" t="str">
        <f t="shared" si="161"/>
        <v>May-2008</v>
      </c>
      <c r="D838" s="28">
        <v>215.208</v>
      </c>
      <c r="E838" s="23">
        <v>316.1083570294324</v>
      </c>
      <c r="F838" s="24">
        <v>5.85</v>
      </c>
      <c r="G838" s="1">
        <f t="shared" si="160"/>
        <v>6.445013698078016</v>
      </c>
      <c r="H838" s="25">
        <f t="shared" si="162"/>
        <v>0</v>
      </c>
      <c r="I838" s="25">
        <f t="shared" si="163"/>
        <v>-0.005702628762971895</v>
      </c>
      <c r="J838" s="26" t="b">
        <f t="shared" si="164"/>
        <v>0</v>
      </c>
      <c r="K838" s="26" t="b">
        <f t="shared" si="153"/>
        <v>0</v>
      </c>
      <c r="L838" s="27">
        <v>5.4</v>
      </c>
      <c r="M838" s="37">
        <v>115390</v>
      </c>
      <c r="N838" s="37">
        <v>3210464</v>
      </c>
      <c r="O838" s="37">
        <v>13498</v>
      </c>
      <c r="P838" s="37">
        <v>15379.3</v>
      </c>
      <c r="Q838" s="37">
        <v>8722.6</v>
      </c>
      <c r="R838" s="37">
        <v>3489.2</v>
      </c>
      <c r="S838" s="37">
        <v>4590.4</v>
      </c>
      <c r="T838" s="37">
        <f t="shared" si="154"/>
        <v>-424</v>
      </c>
      <c r="U838" s="37">
        <f t="shared" si="155"/>
        <v>-7668</v>
      </c>
      <c r="V838" s="37">
        <f t="shared" si="156"/>
        <v>94</v>
      </c>
      <c r="W838" s="37">
        <f t="shared" si="157"/>
        <v>-149.20000000000073</v>
      </c>
      <c r="X838" s="37">
        <f t="shared" si="158"/>
        <v>65</v>
      </c>
      <c r="Y838" s="37">
        <f t="shared" si="159"/>
        <v>18.799999999999727</v>
      </c>
      <c r="Z838" s="37">
        <f t="shared" si="159"/>
        <v>28.099999999999454</v>
      </c>
    </row>
    <row r="839" spans="1:26" ht="16.5" customHeight="1">
      <c r="A839" s="58" t="s">
        <v>27</v>
      </c>
      <c r="B839" s="58">
        <v>2008</v>
      </c>
      <c r="C839" s="21" t="str">
        <f t="shared" si="161"/>
        <v>June-2008</v>
      </c>
      <c r="D839" s="28">
        <v>217.463</v>
      </c>
      <c r="E839" s="23">
        <v>319.5135365491397</v>
      </c>
      <c r="F839" s="24">
        <v>5.85</v>
      </c>
      <c r="G839" s="1">
        <f t="shared" si="160"/>
        <v>6.376326690679339</v>
      </c>
      <c r="H839" s="25">
        <f t="shared" si="162"/>
        <v>0</v>
      </c>
      <c r="I839" s="25">
        <f t="shared" si="163"/>
        <v>-0.010657387341032387</v>
      </c>
      <c r="J839" s="26" t="b">
        <f t="shared" si="164"/>
        <v>0</v>
      </c>
      <c r="K839" s="26" t="b">
        <f t="shared" si="153"/>
        <v>0</v>
      </c>
      <c r="L839" s="27">
        <v>5.6</v>
      </c>
      <c r="M839" s="37">
        <v>115191</v>
      </c>
      <c r="N839" s="37">
        <v>3204028</v>
      </c>
      <c r="O839" s="37">
        <v>13482</v>
      </c>
      <c r="P839" s="37">
        <v>15334.5</v>
      </c>
      <c r="Q839" s="37">
        <v>8721.2</v>
      </c>
      <c r="R839" s="37">
        <v>3487.3</v>
      </c>
      <c r="S839" s="37">
        <v>4589.4</v>
      </c>
      <c r="T839" s="37">
        <f t="shared" si="154"/>
        <v>-687</v>
      </c>
      <c r="U839" s="37">
        <f t="shared" si="155"/>
        <v>-27490</v>
      </c>
      <c r="V839" s="37">
        <f t="shared" si="156"/>
        <v>69</v>
      </c>
      <c r="W839" s="37">
        <f t="shared" si="157"/>
        <v>-175.20000000000073</v>
      </c>
      <c r="X839" s="37">
        <f t="shared" si="158"/>
        <v>57.70000000000073</v>
      </c>
      <c r="Y839" s="37">
        <f t="shared" si="159"/>
        <v>12.5</v>
      </c>
      <c r="Z839" s="37">
        <f t="shared" si="159"/>
        <v>27.5</v>
      </c>
    </row>
    <row r="840" spans="1:26" ht="16.5" customHeight="1">
      <c r="A840" s="58" t="s">
        <v>26</v>
      </c>
      <c r="B840" s="58">
        <v>2008</v>
      </c>
      <c r="C840" s="21" t="str">
        <f t="shared" si="161"/>
        <v>July-2008</v>
      </c>
      <c r="D840" s="28">
        <v>219.016</v>
      </c>
      <c r="E840" s="23">
        <v>321.7075048644324</v>
      </c>
      <c r="F840" s="24">
        <v>6.55</v>
      </c>
      <c r="G840" s="1">
        <f t="shared" si="160"/>
        <v>7.090617592059337</v>
      </c>
      <c r="H840" s="25">
        <f t="shared" si="162"/>
        <v>0.11965811965811968</v>
      </c>
      <c r="I840" s="25">
        <f t="shared" si="163"/>
        <v>0.11202231881000069</v>
      </c>
      <c r="J840" s="26" t="b">
        <f t="shared" si="164"/>
        <v>1</v>
      </c>
      <c r="K840" s="26" t="b">
        <f t="shared" si="153"/>
        <v>1</v>
      </c>
      <c r="L840" s="27">
        <v>5.8</v>
      </c>
      <c r="M840" s="37">
        <v>114931</v>
      </c>
      <c r="N840" s="37">
        <v>3187800</v>
      </c>
      <c r="O840" s="37">
        <v>13463</v>
      </c>
      <c r="P840" s="37">
        <v>15298.8</v>
      </c>
      <c r="Q840" s="37">
        <v>8718.6</v>
      </c>
      <c r="R840" s="37">
        <v>3491.9</v>
      </c>
      <c r="S840" s="37">
        <v>4583.3</v>
      </c>
      <c r="T840" s="37">
        <f t="shared" si="154"/>
        <v>-950</v>
      </c>
      <c r="U840" s="37">
        <f t="shared" si="155"/>
        <v>-37058</v>
      </c>
      <c r="V840" s="37">
        <f t="shared" si="156"/>
        <v>46</v>
      </c>
      <c r="W840" s="37">
        <f t="shared" si="157"/>
        <v>-207.60000000000036</v>
      </c>
      <c r="X840" s="37">
        <f t="shared" si="158"/>
        <v>48</v>
      </c>
      <c r="Y840" s="37">
        <f t="shared" si="159"/>
        <v>33.09999999999991</v>
      </c>
      <c r="Z840" s="37">
        <f t="shared" si="159"/>
        <v>9.900000000000546</v>
      </c>
    </row>
    <row r="841" spans="1:26" ht="16.5" customHeight="1">
      <c r="A841" s="58" t="s">
        <v>25</v>
      </c>
      <c r="B841" s="58">
        <v>2008</v>
      </c>
      <c r="C841" s="21" t="str">
        <f t="shared" si="161"/>
        <v>August-2008</v>
      </c>
      <c r="D841" s="28">
        <v>218.69</v>
      </c>
      <c r="E841" s="23">
        <v>321.3181627306172</v>
      </c>
      <c r="F841" s="24">
        <v>6.55</v>
      </c>
      <c r="G841" s="1">
        <f t="shared" si="160"/>
        <v>7.099209313610024</v>
      </c>
      <c r="H841" s="25">
        <f t="shared" si="162"/>
        <v>0</v>
      </c>
      <c r="I841" s="25">
        <f t="shared" si="163"/>
        <v>0.0012117028508644712</v>
      </c>
      <c r="J841" s="26" t="b">
        <f t="shared" si="164"/>
        <v>0</v>
      </c>
      <c r="K841" s="26" t="b">
        <f t="shared" si="153"/>
        <v>0</v>
      </c>
      <c r="L841" s="27">
        <v>6.1</v>
      </c>
      <c r="M841" s="37">
        <v>114666</v>
      </c>
      <c r="N841" s="37">
        <v>3189840</v>
      </c>
      <c r="O841" s="37">
        <v>13431</v>
      </c>
      <c r="P841" s="37">
        <v>15245</v>
      </c>
      <c r="Q841" s="37">
        <v>8722.6</v>
      </c>
      <c r="R841" s="37">
        <v>3499.4</v>
      </c>
      <c r="S841" s="37">
        <v>4579</v>
      </c>
      <c r="T841" s="37">
        <f t="shared" si="154"/>
        <v>-1136</v>
      </c>
      <c r="U841" s="37">
        <f t="shared" si="155"/>
        <v>-33328</v>
      </c>
      <c r="V841" s="37">
        <f t="shared" si="156"/>
        <v>12</v>
      </c>
      <c r="W841" s="37">
        <f t="shared" si="157"/>
        <v>-261.89999999999964</v>
      </c>
      <c r="X841" s="37">
        <f t="shared" si="158"/>
        <v>43.899999999999636</v>
      </c>
      <c r="Y841" s="37">
        <f t="shared" si="159"/>
        <v>27</v>
      </c>
      <c r="Z841" s="37">
        <f t="shared" si="159"/>
        <v>0.8000000000001819</v>
      </c>
    </row>
    <row r="842" spans="1:26" ht="16.5" customHeight="1">
      <c r="A842" s="58" t="s">
        <v>24</v>
      </c>
      <c r="B842" s="58">
        <v>2008</v>
      </c>
      <c r="C842" s="21" t="str">
        <f t="shared" si="161"/>
        <v>September-2008</v>
      </c>
      <c r="D842" s="28">
        <v>218.877</v>
      </c>
      <c r="E842" s="23">
        <v>321.5380893396654</v>
      </c>
      <c r="F842" s="24">
        <v>6.55</v>
      </c>
      <c r="G842" s="1">
        <f t="shared" si="160"/>
        <v>7.094353574638408</v>
      </c>
      <c r="H842" s="25">
        <f t="shared" si="162"/>
        <v>0</v>
      </c>
      <c r="I842" s="25">
        <f t="shared" si="163"/>
        <v>-0.0006839830686928838</v>
      </c>
      <c r="J842" s="26" t="b">
        <f t="shared" si="164"/>
        <v>0</v>
      </c>
      <c r="K842" s="26" t="b">
        <f t="shared" si="153"/>
        <v>0</v>
      </c>
      <c r="L842" s="27">
        <v>6.1</v>
      </c>
      <c r="M842" s="37">
        <v>114244</v>
      </c>
      <c r="N842" s="37">
        <v>3168278</v>
      </c>
      <c r="O842" s="37">
        <v>13379</v>
      </c>
      <c r="P842" s="37">
        <v>15172</v>
      </c>
      <c r="Q842" s="37">
        <v>8677.1</v>
      </c>
      <c r="R842" s="37">
        <v>3489.7</v>
      </c>
      <c r="S842" s="37">
        <v>4565.7</v>
      </c>
      <c r="T842" s="37">
        <f t="shared" si="154"/>
        <v>-1593</v>
      </c>
      <c r="U842" s="37">
        <f t="shared" si="155"/>
        <v>-57695</v>
      </c>
      <c r="V842" s="37">
        <f t="shared" si="156"/>
        <v>-82</v>
      </c>
      <c r="W842" s="37">
        <f t="shared" si="157"/>
        <v>-340.89999999999964</v>
      </c>
      <c r="X842" s="37">
        <f t="shared" si="158"/>
        <v>-28.799999999999272</v>
      </c>
      <c r="Y842" s="37">
        <f t="shared" si="159"/>
        <v>-3.900000000000091</v>
      </c>
      <c r="Z842" s="37">
        <f t="shared" si="159"/>
        <v>-18.900000000000546</v>
      </c>
    </row>
    <row r="843" spans="1:26" ht="16.5" customHeight="1">
      <c r="A843" s="58" t="s">
        <v>23</v>
      </c>
      <c r="B843" s="58">
        <v>2008</v>
      </c>
      <c r="C843" s="21" t="str">
        <f t="shared" si="161"/>
        <v>October-2008</v>
      </c>
      <c r="D843" s="28">
        <v>216.995</v>
      </c>
      <c r="E843" s="23">
        <v>318.820023733337</v>
      </c>
      <c r="F843" s="24">
        <v>6.55</v>
      </c>
      <c r="G843" s="1">
        <f t="shared" si="160"/>
        <v>7.154835718214453</v>
      </c>
      <c r="H843" s="25">
        <f t="shared" si="162"/>
        <v>0</v>
      </c>
      <c r="I843" s="25">
        <f t="shared" si="163"/>
        <v>0.008525391769626856</v>
      </c>
      <c r="J843" s="26" t="b">
        <f t="shared" si="164"/>
        <v>0</v>
      </c>
      <c r="K843" s="26" t="b">
        <f t="shared" si="153"/>
        <v>0</v>
      </c>
      <c r="L843" s="27">
        <v>6.5</v>
      </c>
      <c r="M843" s="37">
        <v>113759</v>
      </c>
      <c r="N843" s="37">
        <v>3145181</v>
      </c>
      <c r="O843" s="37">
        <v>13352</v>
      </c>
      <c r="P843" s="37">
        <v>15102.9</v>
      </c>
      <c r="Q843" s="37">
        <v>8652.7</v>
      </c>
      <c r="R843" s="37">
        <v>3496.9</v>
      </c>
      <c r="S843" s="37">
        <v>4537</v>
      </c>
      <c r="T843" s="37">
        <f t="shared" si="154"/>
        <v>-2145</v>
      </c>
      <c r="U843" s="37">
        <f t="shared" si="155"/>
        <v>-84206</v>
      </c>
      <c r="V843" s="37">
        <f t="shared" si="156"/>
        <v>-147</v>
      </c>
      <c r="W843" s="37">
        <f t="shared" si="157"/>
        <v>-413.3000000000011</v>
      </c>
      <c r="X843" s="37">
        <f t="shared" si="158"/>
        <v>-73.79999999999927</v>
      </c>
      <c r="Y843" s="37">
        <f t="shared" si="159"/>
        <v>3.5</v>
      </c>
      <c r="Z843" s="37">
        <f t="shared" si="159"/>
        <v>-64.89999999999964</v>
      </c>
    </row>
    <row r="844" spans="1:26" ht="16.5" customHeight="1">
      <c r="A844" s="58" t="s">
        <v>22</v>
      </c>
      <c r="B844" s="58">
        <v>2008</v>
      </c>
      <c r="C844" s="21" t="str">
        <f t="shared" si="161"/>
        <v>November-2008</v>
      </c>
      <c r="D844" s="28">
        <v>213.153</v>
      </c>
      <c r="E844" s="23">
        <v>313.1695953866071</v>
      </c>
      <c r="F844" s="24">
        <v>6.55</v>
      </c>
      <c r="G844" s="1">
        <f t="shared" si="160"/>
        <v>7.283928347747937</v>
      </c>
      <c r="H844" s="25">
        <f t="shared" si="162"/>
        <v>0</v>
      </c>
      <c r="I844" s="25">
        <f t="shared" si="163"/>
        <v>0.018042710499256653</v>
      </c>
      <c r="J844" s="26" t="b">
        <f t="shared" si="164"/>
        <v>0</v>
      </c>
      <c r="K844" s="26" t="b">
        <f t="shared" si="153"/>
        <v>0</v>
      </c>
      <c r="L844" s="27">
        <v>6.8</v>
      </c>
      <c r="M844" s="37">
        <v>112979</v>
      </c>
      <c r="N844" s="37">
        <v>3112112</v>
      </c>
      <c r="O844" s="37">
        <v>13300</v>
      </c>
      <c r="P844" s="37">
        <v>14980.7</v>
      </c>
      <c r="Q844" s="37">
        <v>8618.8</v>
      </c>
      <c r="R844" s="37">
        <v>3478.9</v>
      </c>
      <c r="S844" s="37">
        <v>4521.7</v>
      </c>
      <c r="T844" s="37">
        <f t="shared" si="154"/>
        <v>-3003</v>
      </c>
      <c r="U844" s="37">
        <f t="shared" si="155"/>
        <v>-120520</v>
      </c>
      <c r="V844" s="37">
        <f t="shared" si="156"/>
        <v>-235</v>
      </c>
      <c r="W844" s="37">
        <f t="shared" si="157"/>
        <v>-595.5999999999985</v>
      </c>
      <c r="X844" s="37">
        <f t="shared" si="158"/>
        <v>-134.40000000000146</v>
      </c>
      <c r="Y844" s="37">
        <f t="shared" si="159"/>
        <v>-23.799999999999727</v>
      </c>
      <c r="Z844" s="37">
        <f t="shared" si="159"/>
        <v>-95</v>
      </c>
    </row>
    <row r="845" spans="1:26" ht="16.5" customHeight="1">
      <c r="A845" s="58" t="s">
        <v>21</v>
      </c>
      <c r="B845" s="58">
        <v>2008</v>
      </c>
      <c r="C845" s="21" t="str">
        <f t="shared" si="161"/>
        <v>December-2008</v>
      </c>
      <c r="D845" s="28">
        <v>211.398</v>
      </c>
      <c r="E845" s="23">
        <v>310.5185912437925</v>
      </c>
      <c r="F845" s="24">
        <v>6.55</v>
      </c>
      <c r="G845" s="1">
        <f t="shared" si="160"/>
        <v>7.346113752327091</v>
      </c>
      <c r="H845" s="25">
        <f t="shared" si="162"/>
        <v>0</v>
      </c>
      <c r="I845" s="25">
        <f t="shared" si="163"/>
        <v>0.008537344357372856</v>
      </c>
      <c r="J845" s="26" t="b">
        <f t="shared" si="164"/>
        <v>0</v>
      </c>
      <c r="K845" s="26" t="b">
        <f t="shared" si="153"/>
        <v>0</v>
      </c>
      <c r="L845" s="27">
        <v>7.3</v>
      </c>
      <c r="M845" s="37">
        <v>112288</v>
      </c>
      <c r="N845" s="37">
        <v>3083380</v>
      </c>
      <c r="O845" s="37">
        <v>13256</v>
      </c>
      <c r="P845" s="37">
        <v>14869.9</v>
      </c>
      <c r="Q845" s="37">
        <v>8601</v>
      </c>
      <c r="R845" s="37">
        <v>3479.2</v>
      </c>
      <c r="S845" s="37">
        <v>4505.2</v>
      </c>
      <c r="T845" s="37">
        <f t="shared" si="154"/>
        <v>-3749</v>
      </c>
      <c r="U845" s="37">
        <f t="shared" si="155"/>
        <v>-152429</v>
      </c>
      <c r="V845" s="37">
        <f t="shared" si="156"/>
        <v>-294</v>
      </c>
      <c r="W845" s="37">
        <f t="shared" si="157"/>
        <v>-700.8999999999996</v>
      </c>
      <c r="X845" s="37">
        <f t="shared" si="158"/>
        <v>-161.89999999999964</v>
      </c>
      <c r="Y845" s="37">
        <f t="shared" si="159"/>
        <v>-21</v>
      </c>
      <c r="Z845" s="37">
        <f t="shared" si="159"/>
        <v>-118.90000000000055</v>
      </c>
    </row>
    <row r="846" spans="1:26" ht="16.5" customHeight="1">
      <c r="A846" s="58" t="s">
        <v>20</v>
      </c>
      <c r="B846" s="58">
        <v>2009</v>
      </c>
      <c r="C846" s="21" t="str">
        <f t="shared" si="161"/>
        <v>January-2009</v>
      </c>
      <c r="D846" s="28">
        <v>211.933</v>
      </c>
      <c r="E846" s="23">
        <v>311.3606257370597</v>
      </c>
      <c r="F846" s="24">
        <v>6.55</v>
      </c>
      <c r="G846" s="1">
        <f t="shared" si="160"/>
        <v>7.326247138954637</v>
      </c>
      <c r="H846" s="25">
        <f t="shared" si="162"/>
        <v>0</v>
      </c>
      <c r="I846" s="25">
        <f t="shared" si="163"/>
        <v>-0.00270437050694472</v>
      </c>
      <c r="J846" s="26" t="b">
        <f t="shared" si="164"/>
        <v>0</v>
      </c>
      <c r="K846" s="26" t="b">
        <f t="shared" si="153"/>
        <v>0</v>
      </c>
      <c r="L846" s="27">
        <v>7.8</v>
      </c>
      <c r="M846" s="37">
        <v>111474</v>
      </c>
      <c r="N846" s="37">
        <v>3059438</v>
      </c>
      <c r="O846" s="37">
        <v>13222</v>
      </c>
      <c r="P846" s="37">
        <v>14783</v>
      </c>
      <c r="Q846" s="37">
        <v>8584.3</v>
      </c>
      <c r="R846" s="37">
        <v>3474.3</v>
      </c>
      <c r="S846" s="37">
        <v>4498.7</v>
      </c>
      <c r="T846" s="37">
        <f t="shared" si="154"/>
        <v>-4570</v>
      </c>
      <c r="U846" s="37">
        <f t="shared" si="155"/>
        <v>-167101</v>
      </c>
      <c r="V846" s="37">
        <f t="shared" si="156"/>
        <v>-320</v>
      </c>
      <c r="W846" s="37">
        <f t="shared" si="157"/>
        <v>-787.2999999999993</v>
      </c>
      <c r="X846" s="37">
        <f t="shared" si="158"/>
        <v>-167.20000000000073</v>
      </c>
      <c r="Y846" s="37">
        <f t="shared" si="159"/>
        <v>-28.899999999999636</v>
      </c>
      <c r="Z846" s="37">
        <f t="shared" si="159"/>
        <v>-105.19999999999982</v>
      </c>
    </row>
    <row r="847" spans="1:26" ht="16.5" customHeight="1">
      <c r="A847" s="58" t="s">
        <v>19</v>
      </c>
      <c r="B847" s="58">
        <v>2009</v>
      </c>
      <c r="C847" s="21" t="str">
        <f t="shared" si="161"/>
        <v>February-2009</v>
      </c>
      <c r="D847" s="28">
        <v>212.705</v>
      </c>
      <c r="E847" s="23">
        <v>312.4521002106572</v>
      </c>
      <c r="F847" s="24">
        <v>6.55</v>
      </c>
      <c r="G847" s="1">
        <f t="shared" si="160"/>
        <v>7.3006546985964365</v>
      </c>
      <c r="H847" s="25">
        <f t="shared" si="162"/>
        <v>0</v>
      </c>
      <c r="I847" s="25">
        <f t="shared" si="163"/>
        <v>-0.003493253759093373</v>
      </c>
      <c r="J847" s="26" t="b">
        <f t="shared" si="164"/>
        <v>0</v>
      </c>
      <c r="K847" s="26" t="b">
        <f t="shared" si="153"/>
        <v>0</v>
      </c>
      <c r="L847" s="27">
        <v>8.3</v>
      </c>
      <c r="M847" s="37">
        <v>110774</v>
      </c>
      <c r="N847" s="37">
        <v>3031326</v>
      </c>
      <c r="O847" s="37">
        <v>13193</v>
      </c>
      <c r="P847" s="37">
        <v>14714.5</v>
      </c>
      <c r="Q847" s="37">
        <v>8570.2</v>
      </c>
      <c r="R847" s="37">
        <v>3474.4</v>
      </c>
      <c r="S847" s="37">
        <v>4483.7</v>
      </c>
      <c r="T847" s="37">
        <f t="shared" si="154"/>
        <v>-5155</v>
      </c>
      <c r="U847" s="37">
        <f t="shared" si="155"/>
        <v>-192146</v>
      </c>
      <c r="V847" s="37">
        <f t="shared" si="156"/>
        <v>-350</v>
      </c>
      <c r="W847" s="37">
        <f t="shared" si="157"/>
        <v>-813.3999999999996</v>
      </c>
      <c r="X847" s="37">
        <f t="shared" si="158"/>
        <v>-181</v>
      </c>
      <c r="Y847" s="37">
        <f t="shared" si="159"/>
        <v>-17.90000000000009</v>
      </c>
      <c r="Z847" s="37">
        <f t="shared" si="159"/>
        <v>-132.30000000000018</v>
      </c>
    </row>
    <row r="848" spans="1:26" ht="16.5" customHeight="1">
      <c r="A848" s="58" t="s">
        <v>18</v>
      </c>
      <c r="B848" s="58">
        <v>2009</v>
      </c>
      <c r="C848" s="21" t="str">
        <f t="shared" si="161"/>
        <v>March-2009</v>
      </c>
      <c r="D848" s="28">
        <v>212.495</v>
      </c>
      <c r="E848" s="23">
        <v>312.1856033360131</v>
      </c>
      <c r="F848" s="24">
        <v>6.55</v>
      </c>
      <c r="G848" s="1">
        <f t="shared" si="160"/>
        <v>7.306886893929088</v>
      </c>
      <c r="H848" s="25">
        <f t="shared" si="162"/>
        <v>0</v>
      </c>
      <c r="I848" s="25">
        <f t="shared" si="163"/>
        <v>0.0008536488287618216</v>
      </c>
      <c r="J848" s="26" t="b">
        <f t="shared" si="164"/>
        <v>0</v>
      </c>
      <c r="K848" s="26" t="b">
        <f aca="true" t="shared" si="165" ref="K848:K911">J836</f>
        <v>0</v>
      </c>
      <c r="L848" s="27">
        <v>8.7</v>
      </c>
      <c r="M848" s="37">
        <v>109967</v>
      </c>
      <c r="N848" s="37">
        <v>2999456</v>
      </c>
      <c r="O848" s="37">
        <v>13127</v>
      </c>
      <c r="P848" s="37">
        <v>14617.7</v>
      </c>
      <c r="Q848" s="37">
        <v>8537.1</v>
      </c>
      <c r="R848" s="37">
        <v>3464.1</v>
      </c>
      <c r="S848" s="37">
        <v>4468.3</v>
      </c>
      <c r="T848" s="37">
        <f aca="true" t="shared" si="166" ref="T848:T911">IF(M836&gt;0,M848-M836,"")</f>
        <v>-5858</v>
      </c>
      <c r="U848" s="37">
        <f t="shared" si="155"/>
        <v>-231925</v>
      </c>
      <c r="V848" s="37">
        <f t="shared" si="156"/>
        <v>-404</v>
      </c>
      <c r="W848" s="37">
        <f t="shared" si="157"/>
        <v>-888.5</v>
      </c>
      <c r="X848" s="37">
        <f t="shared" si="158"/>
        <v>-205.6999999999989</v>
      </c>
      <c r="Y848" s="37">
        <f t="shared" si="159"/>
        <v>-29.300000000000182</v>
      </c>
      <c r="Z848" s="37">
        <f t="shared" si="159"/>
        <v>-142.89999999999964</v>
      </c>
    </row>
    <row r="849" spans="1:26" ht="16.5" customHeight="1">
      <c r="A849" s="58" t="s">
        <v>17</v>
      </c>
      <c r="B849" s="58">
        <v>2009</v>
      </c>
      <c r="C849" s="21" t="str">
        <f t="shared" si="161"/>
        <v>April-2009</v>
      </c>
      <c r="D849" s="28">
        <v>212.709</v>
      </c>
      <c r="E849" s="23">
        <v>312.519835396736</v>
      </c>
      <c r="F849" s="24">
        <v>6.55</v>
      </c>
      <c r="G849" s="1">
        <f t="shared" si="160"/>
        <v>7.299072363178017</v>
      </c>
      <c r="H849" s="25">
        <f t="shared" si="162"/>
        <v>0</v>
      </c>
      <c r="I849" s="25">
        <f t="shared" si="163"/>
        <v>-0.0010694747112567349</v>
      </c>
      <c r="J849" s="26" t="b">
        <f t="shared" si="164"/>
        <v>0</v>
      </c>
      <c r="K849" s="26" t="b">
        <f t="shared" si="165"/>
        <v>0</v>
      </c>
      <c r="L849" s="27">
        <v>9</v>
      </c>
      <c r="M849" s="37">
        <v>109164</v>
      </c>
      <c r="N849" s="37">
        <v>2976187</v>
      </c>
      <c r="O849" s="37">
        <v>13056</v>
      </c>
      <c r="P849" s="37">
        <v>14549</v>
      </c>
      <c r="Q849" s="37">
        <v>8529.4</v>
      </c>
      <c r="R849" s="37">
        <v>3460.2</v>
      </c>
      <c r="S849" s="37">
        <v>4462.9</v>
      </c>
      <c r="T849" s="37">
        <f t="shared" si="166"/>
        <v>-6444</v>
      </c>
      <c r="U849" s="37">
        <f t="shared" si="155"/>
        <v>-249212</v>
      </c>
      <c r="V849" s="37">
        <f t="shared" si="156"/>
        <v>-455</v>
      </c>
      <c r="W849" s="37">
        <f t="shared" si="157"/>
        <v>-879.8999999999996</v>
      </c>
      <c r="X849" s="37">
        <f t="shared" si="158"/>
        <v>-201.10000000000036</v>
      </c>
      <c r="Y849" s="37">
        <f t="shared" si="159"/>
        <v>-32.20000000000027</v>
      </c>
      <c r="Z849" s="37">
        <f t="shared" si="159"/>
        <v>-135</v>
      </c>
    </row>
    <row r="850" spans="1:26" ht="16.5" customHeight="1">
      <c r="A850" s="58" t="s">
        <v>16</v>
      </c>
      <c r="B850" s="58">
        <v>2009</v>
      </c>
      <c r="C850" s="21" t="str">
        <f t="shared" si="161"/>
        <v>May-2009</v>
      </c>
      <c r="D850" s="28">
        <v>213.022</v>
      </c>
      <c r="E850" s="23">
        <v>312.9746764177764</v>
      </c>
      <c r="F850" s="24">
        <v>6.55</v>
      </c>
      <c r="G850" s="1">
        <f t="shared" si="160"/>
        <v>7.288464739697695</v>
      </c>
      <c r="H850" s="25">
        <f t="shared" si="162"/>
        <v>0</v>
      </c>
      <c r="I850" s="25">
        <f t="shared" si="163"/>
        <v>-0.0014532837808041155</v>
      </c>
      <c r="J850" s="26" t="b">
        <f t="shared" si="164"/>
        <v>0</v>
      </c>
      <c r="K850" s="26" t="b">
        <f t="shared" si="165"/>
        <v>0</v>
      </c>
      <c r="L850" s="27">
        <v>9.4</v>
      </c>
      <c r="M850" s="37">
        <v>108873</v>
      </c>
      <c r="N850" s="37">
        <v>2969269</v>
      </c>
      <c r="O850" s="37">
        <v>13106</v>
      </c>
      <c r="P850" s="37">
        <v>14553.9</v>
      </c>
      <c r="Q850" s="37">
        <v>8557.8</v>
      </c>
      <c r="R850" s="37">
        <v>3461.2</v>
      </c>
      <c r="S850" s="37">
        <v>4485.5</v>
      </c>
      <c r="T850" s="37">
        <f t="shared" si="166"/>
        <v>-6517</v>
      </c>
      <c r="U850" s="37">
        <f t="shared" si="155"/>
        <v>-241195</v>
      </c>
      <c r="V850" s="37">
        <f t="shared" si="156"/>
        <v>-392</v>
      </c>
      <c r="W850" s="37">
        <f t="shared" si="157"/>
        <v>-825.3999999999996</v>
      </c>
      <c r="X850" s="37">
        <f t="shared" si="158"/>
        <v>-164.8000000000011</v>
      </c>
      <c r="Y850" s="37">
        <f t="shared" si="159"/>
        <v>-28</v>
      </c>
      <c r="Z850" s="37">
        <f t="shared" si="159"/>
        <v>-104.89999999999964</v>
      </c>
    </row>
    <row r="851" spans="1:26" ht="16.5" customHeight="1">
      <c r="A851" s="58" t="s">
        <v>27</v>
      </c>
      <c r="B851" s="58">
        <v>2009</v>
      </c>
      <c r="C851" s="21" t="str">
        <f t="shared" si="161"/>
        <v>June-2009</v>
      </c>
      <c r="D851" s="28">
        <v>214.79</v>
      </c>
      <c r="E851" s="23">
        <v>315.5732963053969</v>
      </c>
      <c r="F851" s="24">
        <v>6.55</v>
      </c>
      <c r="G851" s="1">
        <f t="shared" si="160"/>
        <v>7.228447147447208</v>
      </c>
      <c r="H851" s="25">
        <f t="shared" si="162"/>
        <v>0</v>
      </c>
      <c r="I851" s="25">
        <f t="shared" si="163"/>
        <v>-0.008234600069283782</v>
      </c>
      <c r="J851" s="26" t="b">
        <f t="shared" si="164"/>
        <v>0</v>
      </c>
      <c r="K851" s="26" t="b">
        <f t="shared" si="165"/>
        <v>0</v>
      </c>
      <c r="L851" s="27">
        <v>9.5</v>
      </c>
      <c r="M851" s="37">
        <v>108444</v>
      </c>
      <c r="N851" s="37">
        <v>2947923</v>
      </c>
      <c r="O851" s="37">
        <v>13076</v>
      </c>
      <c r="P851" s="37">
        <v>14536.8</v>
      </c>
      <c r="Q851" s="37">
        <v>8553.5</v>
      </c>
      <c r="R851" s="37">
        <v>3459.7</v>
      </c>
      <c r="S851" s="37">
        <v>4484.7</v>
      </c>
      <c r="T851" s="37">
        <f t="shared" si="166"/>
        <v>-6747</v>
      </c>
      <c r="U851" s="37">
        <f t="shared" si="155"/>
        <v>-256105</v>
      </c>
      <c r="V851" s="37">
        <f t="shared" si="156"/>
        <v>-406</v>
      </c>
      <c r="W851" s="37">
        <f t="shared" si="157"/>
        <v>-797.7000000000007</v>
      </c>
      <c r="X851" s="37">
        <f t="shared" si="158"/>
        <v>-167.70000000000073</v>
      </c>
      <c r="Y851" s="37">
        <f t="shared" si="159"/>
        <v>-27.600000000000364</v>
      </c>
      <c r="Z851" s="37">
        <f t="shared" si="159"/>
        <v>-104.69999999999982</v>
      </c>
    </row>
    <row r="852" spans="1:26" ht="16.5" customHeight="1">
      <c r="A852" s="58" t="s">
        <v>26</v>
      </c>
      <c r="B852" s="58">
        <v>2009</v>
      </c>
      <c r="C852" s="21" t="str">
        <f t="shared" si="161"/>
        <v>July-2009</v>
      </c>
      <c r="D852" s="28">
        <v>214.726</v>
      </c>
      <c r="E852" s="23">
        <v>315.4817316845522</v>
      </c>
      <c r="F852" s="24">
        <v>7.25</v>
      </c>
      <c r="G852" s="1">
        <f t="shared" si="160"/>
        <v>8.00327512583678</v>
      </c>
      <c r="H852" s="25">
        <f t="shared" si="162"/>
        <v>0.10687022900763354</v>
      </c>
      <c r="I852" s="25">
        <f t="shared" si="163"/>
        <v>0.10719148422676206</v>
      </c>
      <c r="J852" s="26" t="b">
        <f t="shared" si="164"/>
        <v>1</v>
      </c>
      <c r="K852" s="26" t="b">
        <f t="shared" si="165"/>
        <v>1</v>
      </c>
      <c r="L852" s="23">
        <v>9.5</v>
      </c>
      <c r="M852" s="37">
        <v>108170</v>
      </c>
      <c r="N852" s="37">
        <v>2949971</v>
      </c>
      <c r="O852" s="37">
        <v>13078</v>
      </c>
      <c r="P852" s="37">
        <v>14495.2</v>
      </c>
      <c r="Q852" s="37">
        <v>8546.1</v>
      </c>
      <c r="R852" s="37">
        <v>3460.7</v>
      </c>
      <c r="S852" s="37">
        <v>4478.5</v>
      </c>
      <c r="T852" s="37">
        <f t="shared" si="166"/>
        <v>-6761</v>
      </c>
      <c r="U852" s="37">
        <f t="shared" si="155"/>
        <v>-237829</v>
      </c>
      <c r="V852" s="37">
        <f t="shared" si="156"/>
        <v>-385</v>
      </c>
      <c r="W852" s="37">
        <f t="shared" si="157"/>
        <v>-803.5999999999985</v>
      </c>
      <c r="X852" s="37">
        <f t="shared" si="158"/>
        <v>-172.5</v>
      </c>
      <c r="Y852" s="37">
        <f t="shared" si="159"/>
        <v>-31.200000000000273</v>
      </c>
      <c r="Z852" s="37">
        <f t="shared" si="159"/>
        <v>-104.80000000000018</v>
      </c>
    </row>
    <row r="853" spans="1:26" ht="16.5" customHeight="1">
      <c r="A853" s="58" t="s">
        <v>25</v>
      </c>
      <c r="B853" s="58">
        <v>2009</v>
      </c>
      <c r="C853" s="21" t="str">
        <f t="shared" si="161"/>
        <v>August-2009</v>
      </c>
      <c r="D853" s="28">
        <v>215.445</v>
      </c>
      <c r="E853" s="23">
        <v>316.528487170696</v>
      </c>
      <c r="F853" s="24">
        <v>7.25</v>
      </c>
      <c r="G853" s="1">
        <f t="shared" si="160"/>
        <v>7.976808401719876</v>
      </c>
      <c r="H853" s="25">
        <f t="shared" si="162"/>
        <v>0</v>
      </c>
      <c r="I853" s="25">
        <f t="shared" si="163"/>
        <v>-0.0033069866649294566</v>
      </c>
      <c r="J853" s="26" t="b">
        <f t="shared" si="164"/>
        <v>0</v>
      </c>
      <c r="K853" s="26" t="b">
        <f t="shared" si="165"/>
        <v>0</v>
      </c>
      <c r="L853" s="23">
        <v>9.6</v>
      </c>
      <c r="M853" s="37">
        <v>107942</v>
      </c>
      <c r="N853" s="37">
        <v>2944013</v>
      </c>
      <c r="O853" s="37">
        <v>13046</v>
      </c>
      <c r="P853" s="37">
        <v>14479.1</v>
      </c>
      <c r="Q853" s="37">
        <v>8538.8</v>
      </c>
      <c r="R853" s="37">
        <v>3455.8</v>
      </c>
      <c r="S853" s="37">
        <v>4472.2</v>
      </c>
      <c r="T853" s="37">
        <f t="shared" si="166"/>
        <v>-6724</v>
      </c>
      <c r="U853" s="37">
        <f t="shared" si="155"/>
        <v>-245827</v>
      </c>
      <c r="V853" s="37">
        <f t="shared" si="156"/>
        <v>-385</v>
      </c>
      <c r="W853" s="37">
        <f t="shared" si="157"/>
        <v>-765.8999999999996</v>
      </c>
      <c r="X853" s="37">
        <f t="shared" si="158"/>
        <v>-183.8000000000011</v>
      </c>
      <c r="Y853" s="37">
        <f t="shared" si="159"/>
        <v>-43.59999999999991</v>
      </c>
      <c r="Z853" s="37">
        <f t="shared" si="159"/>
        <v>-106.80000000000018</v>
      </c>
    </row>
    <row r="854" spans="1:26" ht="16.5" customHeight="1">
      <c r="A854" s="58" t="s">
        <v>24</v>
      </c>
      <c r="B854" s="58">
        <v>2009</v>
      </c>
      <c r="C854" s="21" t="str">
        <f t="shared" si="161"/>
        <v>September-2009</v>
      </c>
      <c r="D854" s="28">
        <v>215.861</v>
      </c>
      <c r="E854" s="23">
        <v>317.1413272275187</v>
      </c>
      <c r="F854" s="24">
        <v>7.25</v>
      </c>
      <c r="G854" s="1">
        <f t="shared" si="160"/>
        <v>7.961394113847307</v>
      </c>
      <c r="H854" s="25">
        <f t="shared" si="162"/>
        <v>0</v>
      </c>
      <c r="I854" s="25">
        <f t="shared" si="163"/>
        <v>-0.001932387879499009</v>
      </c>
      <c r="J854" s="26" t="b">
        <f t="shared" si="164"/>
        <v>0</v>
      </c>
      <c r="K854" s="26" t="b">
        <f t="shared" si="165"/>
        <v>0</v>
      </c>
      <c r="L854" s="23">
        <v>9.8</v>
      </c>
      <c r="M854" s="37">
        <v>107809</v>
      </c>
      <c r="N854" s="37">
        <v>2940372</v>
      </c>
      <c r="O854" s="37">
        <v>13054</v>
      </c>
      <c r="P854" s="37">
        <v>14447.2</v>
      </c>
      <c r="Q854" s="37">
        <v>8502.7</v>
      </c>
      <c r="R854" s="37">
        <v>3432.7</v>
      </c>
      <c r="S854" s="37">
        <v>4471.5</v>
      </c>
      <c r="T854" s="37">
        <f t="shared" si="166"/>
        <v>-6435</v>
      </c>
      <c r="U854" s="37">
        <f t="shared" si="155"/>
        <v>-227906</v>
      </c>
      <c r="V854" s="37">
        <f t="shared" si="156"/>
        <v>-325</v>
      </c>
      <c r="W854" s="37">
        <f t="shared" si="157"/>
        <v>-724.7999999999993</v>
      </c>
      <c r="X854" s="37">
        <f t="shared" si="158"/>
        <v>-174.39999999999964</v>
      </c>
      <c r="Y854" s="37">
        <f t="shared" si="159"/>
        <v>-57</v>
      </c>
      <c r="Z854" s="37">
        <f t="shared" si="159"/>
        <v>-94.19999999999982</v>
      </c>
    </row>
    <row r="855" spans="1:26" ht="16.5" customHeight="1">
      <c r="A855" s="58" t="s">
        <v>23</v>
      </c>
      <c r="B855" s="58">
        <v>2009</v>
      </c>
      <c r="C855" s="21" t="str">
        <f t="shared" si="161"/>
        <v>October-2009</v>
      </c>
      <c r="D855" s="28">
        <v>216.509</v>
      </c>
      <c r="E855" s="23">
        <v>318.0877632680628</v>
      </c>
      <c r="F855" s="24">
        <v>7.25</v>
      </c>
      <c r="G855" s="1">
        <f t="shared" si="160"/>
        <v>7.937705839124298</v>
      </c>
      <c r="H855" s="25">
        <f t="shared" si="162"/>
        <v>0</v>
      </c>
      <c r="I855" s="25">
        <f t="shared" si="163"/>
        <v>-0.002975392799837384</v>
      </c>
      <c r="J855" s="26" t="b">
        <f t="shared" si="164"/>
        <v>0</v>
      </c>
      <c r="K855" s="26" t="b">
        <f t="shared" si="165"/>
        <v>0</v>
      </c>
      <c r="L855" s="23">
        <v>10</v>
      </c>
      <c r="M855" s="37">
        <v>107536</v>
      </c>
      <c r="N855" s="37">
        <v>2923536</v>
      </c>
      <c r="O855" s="37">
        <v>12995</v>
      </c>
      <c r="P855" s="37">
        <v>14386.7</v>
      </c>
      <c r="Q855" s="37">
        <v>8478.9</v>
      </c>
      <c r="R855" s="37">
        <v>3411</v>
      </c>
      <c r="S855" s="37">
        <v>4466.3</v>
      </c>
      <c r="T855" s="37">
        <f t="shared" si="166"/>
        <v>-6223</v>
      </c>
      <c r="U855" s="37">
        <f t="shared" si="155"/>
        <v>-221645</v>
      </c>
      <c r="V855" s="37">
        <f t="shared" si="156"/>
        <v>-357</v>
      </c>
      <c r="W855" s="37">
        <f t="shared" si="157"/>
        <v>-716.1999999999989</v>
      </c>
      <c r="X855" s="37">
        <f t="shared" si="158"/>
        <v>-173.8000000000011</v>
      </c>
      <c r="Y855" s="37">
        <f t="shared" si="159"/>
        <v>-85.90000000000009</v>
      </c>
      <c r="Z855" s="37">
        <f t="shared" si="159"/>
        <v>-70.69999999999982</v>
      </c>
    </row>
    <row r="856" spans="1:26" ht="16.5" customHeight="1">
      <c r="A856" s="58" t="s">
        <v>22</v>
      </c>
      <c r="B856" s="58">
        <v>2009</v>
      </c>
      <c r="C856" s="21" t="str">
        <f t="shared" si="161"/>
        <v>November-2009</v>
      </c>
      <c r="D856" s="28">
        <v>217.234</v>
      </c>
      <c r="E856" s="23">
        <v>319.1280229279342</v>
      </c>
      <c r="F856" s="24">
        <v>7.25</v>
      </c>
      <c r="G856" s="1">
        <f t="shared" si="160"/>
        <v>7.911831348063916</v>
      </c>
      <c r="H856" s="25">
        <f t="shared" si="162"/>
        <v>0</v>
      </c>
      <c r="I856" s="25">
        <f t="shared" si="163"/>
        <v>-0.003259693869335556</v>
      </c>
      <c r="J856" s="26" t="b">
        <f t="shared" si="164"/>
        <v>0</v>
      </c>
      <c r="K856" s="26" t="b">
        <f t="shared" si="165"/>
        <v>0</v>
      </c>
      <c r="L856" s="23">
        <v>9.9</v>
      </c>
      <c r="M856" s="37">
        <v>107520</v>
      </c>
      <c r="N856" s="37">
        <v>2941852</v>
      </c>
      <c r="O856" s="37">
        <v>12986</v>
      </c>
      <c r="P856" s="37">
        <v>14372.7</v>
      </c>
      <c r="Q856" s="37">
        <v>8469.6</v>
      </c>
      <c r="R856" s="37">
        <v>3416</v>
      </c>
      <c r="S856" s="37">
        <v>4455.2</v>
      </c>
      <c r="T856" s="37">
        <f t="shared" si="166"/>
        <v>-5459</v>
      </c>
      <c r="U856" s="37">
        <f t="shared" si="155"/>
        <v>-170260</v>
      </c>
      <c r="V856" s="37">
        <f t="shared" si="156"/>
        <v>-314</v>
      </c>
      <c r="W856" s="37">
        <f t="shared" si="157"/>
        <v>-608</v>
      </c>
      <c r="X856" s="37">
        <f t="shared" si="158"/>
        <v>-149.1999999999989</v>
      </c>
      <c r="Y856" s="37">
        <f t="shared" si="159"/>
        <v>-62.90000000000009</v>
      </c>
      <c r="Z856" s="37">
        <f t="shared" si="159"/>
        <v>-66.5</v>
      </c>
    </row>
    <row r="857" spans="1:26" ht="16.5" customHeight="1">
      <c r="A857" s="58" t="s">
        <v>21</v>
      </c>
      <c r="B857" s="58">
        <v>2009</v>
      </c>
      <c r="C857" s="21" t="str">
        <f t="shared" si="161"/>
        <v>December-2009</v>
      </c>
      <c r="D857" s="28">
        <v>217.347</v>
      </c>
      <c r="E857" s="23">
        <v>319.2534737368545</v>
      </c>
      <c r="F857" s="24">
        <v>7.25</v>
      </c>
      <c r="G857" s="1">
        <f t="shared" si="160"/>
        <v>7.908722390059362</v>
      </c>
      <c r="H857" s="25">
        <f t="shared" si="162"/>
        <v>0</v>
      </c>
      <c r="I857" s="25">
        <f t="shared" si="163"/>
        <v>-0.00039295048994125725</v>
      </c>
      <c r="J857" s="26" t="b">
        <f t="shared" si="164"/>
        <v>0</v>
      </c>
      <c r="K857" s="26" t="b">
        <f t="shared" si="165"/>
        <v>0</v>
      </c>
      <c r="L857" s="23">
        <v>9.9</v>
      </c>
      <c r="M857" s="37">
        <v>107292</v>
      </c>
      <c r="N857" s="37">
        <v>2937602</v>
      </c>
      <c r="O857" s="37">
        <v>12944</v>
      </c>
      <c r="P857" s="37">
        <v>14324.5</v>
      </c>
      <c r="Q857" s="37">
        <v>8439.4</v>
      </c>
      <c r="R857" s="37">
        <v>3401.5</v>
      </c>
      <c r="S857" s="37">
        <v>4439.2</v>
      </c>
      <c r="T857" s="37">
        <f t="shared" si="166"/>
        <v>-4996</v>
      </c>
      <c r="U857" s="37">
        <f t="shared" si="155"/>
        <v>-145778</v>
      </c>
      <c r="V857" s="37">
        <f t="shared" si="156"/>
        <v>-312</v>
      </c>
      <c r="W857" s="37">
        <f t="shared" si="157"/>
        <v>-545.3999999999996</v>
      </c>
      <c r="X857" s="37">
        <f t="shared" si="158"/>
        <v>-161.60000000000036</v>
      </c>
      <c r="Y857" s="37">
        <f t="shared" si="159"/>
        <v>-77.69999999999982</v>
      </c>
      <c r="Z857" s="37">
        <f t="shared" si="159"/>
        <v>-66</v>
      </c>
    </row>
    <row r="858" spans="1:26" ht="16.5" customHeight="1">
      <c r="A858" s="58" t="s">
        <v>20</v>
      </c>
      <c r="B858" s="58">
        <v>2010</v>
      </c>
      <c r="C858" s="21" t="str">
        <f t="shared" si="161"/>
        <v>January-2010</v>
      </c>
      <c r="D858" s="28">
        <v>217.488</v>
      </c>
      <c r="E858" s="23">
        <v>319.4766201941048</v>
      </c>
      <c r="F858" s="24">
        <v>7.25</v>
      </c>
      <c r="G858" s="1">
        <f t="shared" si="160"/>
        <v>7.903198344570069</v>
      </c>
      <c r="H858" s="25">
        <f t="shared" si="162"/>
        <v>0</v>
      </c>
      <c r="I858" s="25">
        <f t="shared" si="163"/>
        <v>-0.0006984750781283688</v>
      </c>
      <c r="J858" s="26" t="b">
        <f t="shared" si="164"/>
        <v>0</v>
      </c>
      <c r="K858" s="26" t="b">
        <f t="shared" si="165"/>
        <v>0</v>
      </c>
      <c r="L858" s="23">
        <v>9.8</v>
      </c>
      <c r="M858" s="37">
        <v>107311</v>
      </c>
      <c r="N858" s="37">
        <v>2947416</v>
      </c>
      <c r="O858" s="37">
        <v>12932</v>
      </c>
      <c r="P858" s="37">
        <v>14388.2</v>
      </c>
      <c r="Q858" s="37">
        <v>8427.4</v>
      </c>
      <c r="R858" s="37">
        <v>3397.3</v>
      </c>
      <c r="S858" s="37">
        <v>4440.2</v>
      </c>
      <c r="T858" s="37">
        <f t="shared" si="166"/>
        <v>-4163</v>
      </c>
      <c r="U858" s="37">
        <f t="shared" si="155"/>
        <v>-112022</v>
      </c>
      <c r="V858" s="37">
        <f t="shared" si="156"/>
        <v>-290</v>
      </c>
      <c r="W858" s="37">
        <f t="shared" si="157"/>
        <v>-394.7999999999993</v>
      </c>
      <c r="X858" s="37">
        <f t="shared" si="158"/>
        <v>-156.89999999999964</v>
      </c>
      <c r="Y858" s="37">
        <f t="shared" si="159"/>
        <v>-77</v>
      </c>
      <c r="Z858" s="37">
        <f t="shared" si="159"/>
        <v>-58.5</v>
      </c>
    </row>
    <row r="859" spans="1:26" ht="16.5" customHeight="1">
      <c r="A859" s="58" t="s">
        <v>19</v>
      </c>
      <c r="B859" s="58">
        <v>2010</v>
      </c>
      <c r="C859" s="21" t="str">
        <f t="shared" si="161"/>
        <v>February-2010</v>
      </c>
      <c r="D859" s="28">
        <v>217.281</v>
      </c>
      <c r="E859" s="23">
        <v>319.1932786136448</v>
      </c>
      <c r="F859" s="24">
        <v>7.25</v>
      </c>
      <c r="G859" s="1">
        <f t="shared" si="160"/>
        <v>7.91021385792726</v>
      </c>
      <c r="H859" s="25">
        <f t="shared" si="162"/>
        <v>0</v>
      </c>
      <c r="I859" s="25">
        <f t="shared" si="163"/>
        <v>0.0008876802847812559</v>
      </c>
      <c r="J859" s="26" t="b">
        <f t="shared" si="164"/>
        <v>0</v>
      </c>
      <c r="K859" s="26" t="b">
        <f t="shared" si="165"/>
        <v>0</v>
      </c>
      <c r="L859" s="23">
        <v>9.8</v>
      </c>
      <c r="M859" s="37">
        <v>107257</v>
      </c>
      <c r="N859" s="37">
        <v>2928456</v>
      </c>
      <c r="O859" s="37">
        <v>12927</v>
      </c>
      <c r="P859" s="37">
        <v>14399</v>
      </c>
      <c r="Q859" s="37">
        <v>8428.6</v>
      </c>
      <c r="R859" s="37">
        <v>3383.6</v>
      </c>
      <c r="S859" s="37">
        <v>4453.1</v>
      </c>
      <c r="T859" s="37">
        <f t="shared" si="166"/>
        <v>-3517</v>
      </c>
      <c r="U859" s="37">
        <f t="shared" si="155"/>
        <v>-102870</v>
      </c>
      <c r="V859" s="37">
        <f t="shared" si="156"/>
        <v>-266</v>
      </c>
      <c r="W859" s="37">
        <f t="shared" si="157"/>
        <v>-315.5</v>
      </c>
      <c r="X859" s="37">
        <f t="shared" si="158"/>
        <v>-141.60000000000036</v>
      </c>
      <c r="Y859" s="37">
        <f t="shared" si="159"/>
        <v>-90.80000000000018</v>
      </c>
      <c r="Z859" s="37">
        <f t="shared" si="159"/>
        <v>-30.599999999999454</v>
      </c>
    </row>
    <row r="860" spans="1:26" ht="16.5" customHeight="1">
      <c r="A860" s="58" t="s">
        <v>18</v>
      </c>
      <c r="B860" s="58">
        <v>2010</v>
      </c>
      <c r="C860" s="21" t="str">
        <f t="shared" si="161"/>
        <v>March-2010</v>
      </c>
      <c r="D860" s="28">
        <v>217.353</v>
      </c>
      <c r="E860" s="23">
        <v>319.2916179220791</v>
      </c>
      <c r="F860" s="24">
        <v>7.25</v>
      </c>
      <c r="G860" s="1">
        <f t="shared" si="160"/>
        <v>7.90777757423958</v>
      </c>
      <c r="H860" s="25">
        <f t="shared" si="162"/>
        <v>0</v>
      </c>
      <c r="I860" s="25">
        <f t="shared" si="163"/>
        <v>-0.00030799213920595925</v>
      </c>
      <c r="J860" s="26" t="b">
        <f t="shared" si="164"/>
        <v>0</v>
      </c>
      <c r="K860" s="26" t="b">
        <f t="shared" si="165"/>
        <v>0</v>
      </c>
      <c r="L860" s="23">
        <v>9.9</v>
      </c>
      <c r="M860" s="37">
        <v>107378</v>
      </c>
      <c r="N860" s="37">
        <v>2950014</v>
      </c>
      <c r="O860" s="37">
        <v>12943</v>
      </c>
      <c r="P860" s="37">
        <v>14422.1</v>
      </c>
      <c r="Q860" s="37">
        <v>8436.3</v>
      </c>
      <c r="R860" s="37">
        <v>3399.9</v>
      </c>
      <c r="S860" s="37">
        <v>4453.3</v>
      </c>
      <c r="T860" s="37">
        <f t="shared" si="166"/>
        <v>-2589</v>
      </c>
      <c r="U860" s="37">
        <f t="shared" si="155"/>
        <v>-49442</v>
      </c>
      <c r="V860" s="37">
        <f t="shared" si="156"/>
        <v>-184</v>
      </c>
      <c r="W860" s="37">
        <f t="shared" si="157"/>
        <v>-195.60000000000036</v>
      </c>
      <c r="X860" s="37">
        <f t="shared" si="158"/>
        <v>-100.80000000000109</v>
      </c>
      <c r="Y860" s="37">
        <f t="shared" si="159"/>
        <v>-64.19999999999982</v>
      </c>
      <c r="Z860" s="37">
        <f t="shared" si="159"/>
        <v>-15</v>
      </c>
    </row>
    <row r="861" spans="1:26" ht="16.5" customHeight="1">
      <c r="A861" s="58" t="s">
        <v>17</v>
      </c>
      <c r="B861" s="58">
        <v>2010</v>
      </c>
      <c r="C861" s="21" t="str">
        <f t="shared" si="161"/>
        <v>April-2010</v>
      </c>
      <c r="D861" s="28">
        <v>217.403</v>
      </c>
      <c r="E861" s="23">
        <v>319.4096615277351</v>
      </c>
      <c r="F861" s="24">
        <v>7.25</v>
      </c>
      <c r="G861" s="1">
        <f t="shared" si="160"/>
        <v>7.904855112304258</v>
      </c>
      <c r="H861" s="25">
        <f t="shared" si="162"/>
        <v>0</v>
      </c>
      <c r="I861" s="25">
        <f t="shared" si="163"/>
        <v>-0.0003695680496682563</v>
      </c>
      <c r="J861" s="26" t="b">
        <f t="shared" si="164"/>
        <v>0</v>
      </c>
      <c r="K861" s="26" t="b">
        <f t="shared" si="165"/>
        <v>0</v>
      </c>
      <c r="L861" s="23">
        <v>9.9</v>
      </c>
      <c r="M861" s="37">
        <v>107570</v>
      </c>
      <c r="N861" s="37">
        <v>2962847</v>
      </c>
      <c r="O861" s="37">
        <v>12979</v>
      </c>
      <c r="P861" s="37">
        <v>14422.8</v>
      </c>
      <c r="Q861" s="37">
        <v>8444.1</v>
      </c>
      <c r="R861" s="37">
        <v>3401</v>
      </c>
      <c r="S861" s="37">
        <v>4460.5</v>
      </c>
      <c r="T861" s="37">
        <f t="shared" si="166"/>
        <v>-1594</v>
      </c>
      <c r="U861" s="37">
        <f t="shared" si="155"/>
        <v>-13340</v>
      </c>
      <c r="V861" s="37">
        <f t="shared" si="156"/>
        <v>-77</v>
      </c>
      <c r="W861" s="37">
        <f t="shared" si="157"/>
        <v>-126.20000000000073</v>
      </c>
      <c r="X861" s="37">
        <f t="shared" si="158"/>
        <v>-85.29999999999927</v>
      </c>
      <c r="Y861" s="37">
        <f t="shared" si="159"/>
        <v>-59.19999999999982</v>
      </c>
      <c r="Z861" s="37">
        <f t="shared" si="159"/>
        <v>-2.399999999999636</v>
      </c>
    </row>
    <row r="862" spans="1:26" ht="16.5" customHeight="1">
      <c r="A862" s="58" t="s">
        <v>16</v>
      </c>
      <c r="B862" s="58">
        <v>2010</v>
      </c>
      <c r="C862" s="21" t="str">
        <f t="shared" si="161"/>
        <v>May-2010</v>
      </c>
      <c r="D862" s="28">
        <v>217.29</v>
      </c>
      <c r="E862" s="23">
        <v>319.195542171988</v>
      </c>
      <c r="F862" s="24">
        <v>7.25</v>
      </c>
      <c r="G862" s="1">
        <f t="shared" si="160"/>
        <v>7.910157763063111</v>
      </c>
      <c r="H862" s="25">
        <f t="shared" si="162"/>
        <v>0</v>
      </c>
      <c r="I862" s="25">
        <f t="shared" si="163"/>
        <v>0.0006708093549494532</v>
      </c>
      <c r="J862" s="26" t="b">
        <f t="shared" si="164"/>
        <v>0</v>
      </c>
      <c r="K862" s="26" t="b">
        <f t="shared" si="165"/>
        <v>0</v>
      </c>
      <c r="L862" s="23">
        <v>9.6</v>
      </c>
      <c r="M862" s="37">
        <v>107665</v>
      </c>
      <c r="N862" s="37">
        <v>2964784</v>
      </c>
      <c r="O862" s="37">
        <v>13012</v>
      </c>
      <c r="P862" s="37">
        <v>14435.4</v>
      </c>
      <c r="Q862" s="37">
        <v>8465.6</v>
      </c>
      <c r="R862" s="37">
        <v>3407.8</v>
      </c>
      <c r="S862" s="37">
        <v>4468.7</v>
      </c>
      <c r="T862" s="37">
        <f t="shared" si="166"/>
        <v>-1208</v>
      </c>
      <c r="U862" s="37">
        <f t="shared" si="155"/>
        <v>-4485</v>
      </c>
      <c r="V862" s="37">
        <f t="shared" si="156"/>
        <v>-94</v>
      </c>
      <c r="W862" s="37">
        <f t="shared" si="157"/>
        <v>-118.5</v>
      </c>
      <c r="X862" s="37">
        <f t="shared" si="158"/>
        <v>-92.19999999999891</v>
      </c>
      <c r="Y862" s="37">
        <f t="shared" si="159"/>
        <v>-53.399999999999636</v>
      </c>
      <c r="Z862" s="37">
        <f t="shared" si="159"/>
        <v>-16.800000000000182</v>
      </c>
    </row>
    <row r="863" spans="1:26" ht="16.5" customHeight="1">
      <c r="A863" s="58" t="s">
        <v>27</v>
      </c>
      <c r="B863" s="58">
        <v>2010</v>
      </c>
      <c r="C863" s="21" t="str">
        <f t="shared" si="161"/>
        <v>June-2010</v>
      </c>
      <c r="D863" s="28">
        <v>217.199</v>
      </c>
      <c r="E863" s="23">
        <v>319.0747129126236</v>
      </c>
      <c r="F863" s="24">
        <v>7.25</v>
      </c>
      <c r="G863" s="1">
        <f t="shared" si="160"/>
        <v>7.913153232353804</v>
      </c>
      <c r="H863" s="25">
        <f t="shared" si="162"/>
        <v>0</v>
      </c>
      <c r="I863" s="25">
        <f t="shared" si="163"/>
        <v>0.00037868641567184724</v>
      </c>
      <c r="J863" s="26" t="b">
        <f t="shared" si="164"/>
        <v>0</v>
      </c>
      <c r="K863" s="26" t="b">
        <f t="shared" si="165"/>
        <v>0</v>
      </c>
      <c r="L863" s="23">
        <v>9.4</v>
      </c>
      <c r="M863" s="37">
        <v>107788</v>
      </c>
      <c r="N863" s="37">
        <v>2959538</v>
      </c>
      <c r="O863" s="37">
        <v>13034</v>
      </c>
      <c r="P863" s="37">
        <v>14438.5</v>
      </c>
      <c r="Q863" s="37">
        <v>8471.3</v>
      </c>
      <c r="R863" s="37">
        <v>3411.9</v>
      </c>
      <c r="S863" s="37">
        <v>4469.7</v>
      </c>
      <c r="T863" s="37">
        <f t="shared" si="166"/>
        <v>-656</v>
      </c>
      <c r="U863" s="37">
        <f aca="true" t="shared" si="167" ref="U863:U926">IF(N851&gt;0,N863-N851,"")</f>
        <v>11615</v>
      </c>
      <c r="V863" s="37">
        <f aca="true" t="shared" si="168" ref="V863:V926">IF(O851&gt;0,O863-O851,"")</f>
        <v>-42</v>
      </c>
      <c r="W863" s="37">
        <f aca="true" t="shared" si="169" ref="W863:W926">IF(P851&gt;0,P863-P851,"")</f>
        <v>-98.29999999999927</v>
      </c>
      <c r="X863" s="37">
        <f aca="true" t="shared" si="170" ref="X863:X926">IF(Q851&gt;0,Q863-Q851,"")</f>
        <v>-82.20000000000073</v>
      </c>
      <c r="Y863" s="37">
        <f aca="true" t="shared" si="171" ref="Y863:Z926">IF(R851&gt;0,R863-R851,"")</f>
        <v>-47.79999999999973</v>
      </c>
      <c r="Z863" s="37">
        <f t="shared" si="171"/>
        <v>-15</v>
      </c>
    </row>
    <row r="864" spans="1:26" ht="16.5" customHeight="1">
      <c r="A864" s="58" t="s">
        <v>26</v>
      </c>
      <c r="B864" s="58">
        <v>2010</v>
      </c>
      <c r="C864" s="21" t="str">
        <f t="shared" si="161"/>
        <v>July-2010</v>
      </c>
      <c r="D864" s="28">
        <v>217.605</v>
      </c>
      <c r="E864" s="23">
        <v>319.7035080798676</v>
      </c>
      <c r="F864" s="24">
        <v>7.25</v>
      </c>
      <c r="G864" s="1">
        <f t="shared" si="160"/>
        <v>7.897589585460939</v>
      </c>
      <c r="H864" s="25">
        <f t="shared" si="162"/>
        <v>0</v>
      </c>
      <c r="I864" s="25">
        <f t="shared" si="163"/>
        <v>-0.0019668072177890794</v>
      </c>
      <c r="J864" s="26" t="b">
        <f t="shared" si="164"/>
        <v>0</v>
      </c>
      <c r="K864" s="26" t="b">
        <f t="shared" si="165"/>
        <v>1</v>
      </c>
      <c r="L864" s="23">
        <v>9.4</v>
      </c>
      <c r="M864" s="37">
        <v>107889</v>
      </c>
      <c r="N864" s="37">
        <v>2979691</v>
      </c>
      <c r="O864" s="37">
        <v>13048</v>
      </c>
      <c r="P864" s="37">
        <v>14456.4</v>
      </c>
      <c r="Q864" s="37">
        <v>8482.7</v>
      </c>
      <c r="R864" s="37">
        <v>3417.1</v>
      </c>
      <c r="S864" s="37">
        <v>4475.9</v>
      </c>
      <c r="T864" s="37">
        <f t="shared" si="166"/>
        <v>-281</v>
      </c>
      <c r="U864" s="37">
        <f t="shared" si="167"/>
        <v>29720</v>
      </c>
      <c r="V864" s="37">
        <f t="shared" si="168"/>
        <v>-30</v>
      </c>
      <c r="W864" s="37">
        <f t="shared" si="169"/>
        <v>-38.80000000000109</v>
      </c>
      <c r="X864" s="37">
        <f t="shared" si="170"/>
        <v>-63.399999999999636</v>
      </c>
      <c r="Y864" s="37">
        <f t="shared" si="171"/>
        <v>-43.59999999999991</v>
      </c>
      <c r="Z864" s="37">
        <f t="shared" si="171"/>
        <v>-2.600000000000364</v>
      </c>
    </row>
    <row r="865" spans="1:26" ht="16.5" customHeight="1">
      <c r="A865" s="58" t="s">
        <v>25</v>
      </c>
      <c r="B865" s="58">
        <v>2010</v>
      </c>
      <c r="C865" s="21" t="str">
        <f t="shared" si="161"/>
        <v>August-2010</v>
      </c>
      <c r="D865" s="28">
        <v>217.923</v>
      </c>
      <c r="E865" s="23">
        <v>320.1285595844479</v>
      </c>
      <c r="F865" s="24">
        <v>7.25</v>
      </c>
      <c r="G865" s="1">
        <f t="shared" si="160"/>
        <v>7.887103540916162</v>
      </c>
      <c r="H865" s="25">
        <f t="shared" si="162"/>
        <v>0</v>
      </c>
      <c r="I865" s="25">
        <f t="shared" si="163"/>
        <v>-0.0013277525289591141</v>
      </c>
      <c r="J865" s="26" t="b">
        <f t="shared" si="164"/>
        <v>0</v>
      </c>
      <c r="K865" s="26" t="b">
        <f t="shared" si="165"/>
        <v>0</v>
      </c>
      <c r="L865" s="23">
        <v>9.5</v>
      </c>
      <c r="M865" s="37">
        <v>108004</v>
      </c>
      <c r="N865" s="37">
        <v>2982874</v>
      </c>
      <c r="O865" s="37">
        <v>13081</v>
      </c>
      <c r="P865" s="37">
        <v>14452.1</v>
      </c>
      <c r="Q865" s="37">
        <v>8508.9</v>
      </c>
      <c r="R865" s="37">
        <v>3424.9</v>
      </c>
      <c r="S865" s="37">
        <v>4487</v>
      </c>
      <c r="T865" s="37">
        <f t="shared" si="166"/>
        <v>62</v>
      </c>
      <c r="U865" s="37">
        <f t="shared" si="167"/>
        <v>38861</v>
      </c>
      <c r="V865" s="37">
        <f t="shared" si="168"/>
        <v>35</v>
      </c>
      <c r="W865" s="37">
        <f t="shared" si="169"/>
        <v>-27</v>
      </c>
      <c r="X865" s="37">
        <f t="shared" si="170"/>
        <v>-29.899999999999636</v>
      </c>
      <c r="Y865" s="37">
        <f t="shared" si="171"/>
        <v>-30.90000000000009</v>
      </c>
      <c r="Z865" s="37">
        <f t="shared" si="171"/>
        <v>14.800000000000182</v>
      </c>
    </row>
    <row r="866" spans="1:26" ht="16.5" customHeight="1">
      <c r="A866" s="58" t="s">
        <v>24</v>
      </c>
      <c r="B866" s="58">
        <v>2010</v>
      </c>
      <c r="C866" s="21" t="str">
        <f t="shared" si="161"/>
        <v>September-2010</v>
      </c>
      <c r="D866" s="28">
        <v>218.275</v>
      </c>
      <c r="E866" s="23">
        <v>320.6590741580029</v>
      </c>
      <c r="F866" s="24">
        <v>7.25</v>
      </c>
      <c r="G866" s="1">
        <f t="shared" si="160"/>
        <v>7.874054718322944</v>
      </c>
      <c r="H866" s="25">
        <f t="shared" si="162"/>
        <v>0</v>
      </c>
      <c r="I866" s="25">
        <f t="shared" si="163"/>
        <v>-0.0016544505249010966</v>
      </c>
      <c r="J866" s="26" t="b">
        <f t="shared" si="164"/>
        <v>0</v>
      </c>
      <c r="K866" s="26" t="b">
        <f t="shared" si="165"/>
        <v>0</v>
      </c>
      <c r="L866" s="23">
        <v>9.5</v>
      </c>
      <c r="M866" s="37">
        <v>108125</v>
      </c>
      <c r="N866" s="37">
        <v>2986291</v>
      </c>
      <c r="O866" s="37">
        <v>13137</v>
      </c>
      <c r="P866" s="37">
        <v>14474.4</v>
      </c>
      <c r="Q866" s="37">
        <v>8533.5</v>
      </c>
      <c r="R866" s="37">
        <v>3430.5</v>
      </c>
      <c r="S866" s="37">
        <v>4513.7</v>
      </c>
      <c r="T866" s="37">
        <f t="shared" si="166"/>
        <v>316</v>
      </c>
      <c r="U866" s="37">
        <f t="shared" si="167"/>
        <v>45919</v>
      </c>
      <c r="V866" s="37">
        <f t="shared" si="168"/>
        <v>83</v>
      </c>
      <c r="W866" s="37">
        <f t="shared" si="169"/>
        <v>27.19999999999891</v>
      </c>
      <c r="X866" s="37">
        <f t="shared" si="170"/>
        <v>30.799999999999272</v>
      </c>
      <c r="Y866" s="37">
        <f t="shared" si="171"/>
        <v>-2.199999999999818</v>
      </c>
      <c r="Z866" s="37">
        <f t="shared" si="171"/>
        <v>42.19999999999982</v>
      </c>
    </row>
    <row r="867" spans="1:26" ht="16.5" customHeight="1">
      <c r="A867" s="58" t="s">
        <v>23</v>
      </c>
      <c r="B867" s="58">
        <v>2010</v>
      </c>
      <c r="C867" s="21" t="str">
        <f t="shared" si="161"/>
        <v>October-2010</v>
      </c>
      <c r="D867" s="28">
        <v>219.035</v>
      </c>
      <c r="E867" s="23">
        <v>321.7759760597318</v>
      </c>
      <c r="F867" s="24">
        <v>7.25</v>
      </c>
      <c r="G867" s="1">
        <f t="shared" si="160"/>
        <v>7.846723446433399</v>
      </c>
      <c r="H867" s="25">
        <f t="shared" si="162"/>
        <v>0</v>
      </c>
      <c r="I867" s="25">
        <f t="shared" si="163"/>
        <v>-0.003471054350936309</v>
      </c>
      <c r="J867" s="26" t="b">
        <f t="shared" si="164"/>
        <v>0</v>
      </c>
      <c r="K867" s="26" t="b">
        <f t="shared" si="165"/>
        <v>0</v>
      </c>
      <c r="L867" s="23">
        <v>9.4</v>
      </c>
      <c r="M867" s="37">
        <v>108332</v>
      </c>
      <c r="N867" s="37">
        <v>3001320</v>
      </c>
      <c r="O867" s="37">
        <v>13127</v>
      </c>
      <c r="P867" s="37">
        <v>14500.5</v>
      </c>
      <c r="Q867" s="37">
        <v>8554.6</v>
      </c>
      <c r="R867" s="37">
        <v>3442.9</v>
      </c>
      <c r="S867" s="37">
        <v>4511.1</v>
      </c>
      <c r="T867" s="37">
        <f t="shared" si="166"/>
        <v>796</v>
      </c>
      <c r="U867" s="37">
        <f t="shared" si="167"/>
        <v>77784</v>
      </c>
      <c r="V867" s="37">
        <f t="shared" si="168"/>
        <v>132</v>
      </c>
      <c r="W867" s="37">
        <f t="shared" si="169"/>
        <v>113.79999999999927</v>
      </c>
      <c r="X867" s="37">
        <f t="shared" si="170"/>
        <v>75.70000000000073</v>
      </c>
      <c r="Y867" s="37">
        <f t="shared" si="171"/>
        <v>31.90000000000009</v>
      </c>
      <c r="Z867" s="37">
        <f t="shared" si="171"/>
        <v>44.80000000000018</v>
      </c>
    </row>
    <row r="868" spans="1:26" ht="16.5" customHeight="1">
      <c r="A868" s="58" t="s">
        <v>22</v>
      </c>
      <c r="B868" s="58">
        <v>2010</v>
      </c>
      <c r="C868" s="21" t="str">
        <f t="shared" si="161"/>
        <v>November-2010</v>
      </c>
      <c r="D868" s="28">
        <v>219.59</v>
      </c>
      <c r="E868" s="23">
        <v>322.5560252830171</v>
      </c>
      <c r="F868" s="24">
        <v>7.25</v>
      </c>
      <c r="G868" s="1">
        <f t="shared" si="160"/>
        <v>7.827747423510392</v>
      </c>
      <c r="H868" s="25">
        <f t="shared" si="162"/>
        <v>0</v>
      </c>
      <c r="I868" s="25">
        <f t="shared" si="163"/>
        <v>-0.0024183371636007367</v>
      </c>
      <c r="J868" s="26" t="b">
        <f t="shared" si="164"/>
        <v>0</v>
      </c>
      <c r="K868" s="26" t="b">
        <f t="shared" si="165"/>
        <v>0</v>
      </c>
      <c r="L868" s="23">
        <v>9.8</v>
      </c>
      <c r="M868" s="37">
        <v>108465</v>
      </c>
      <c r="N868" s="37">
        <v>2996274</v>
      </c>
      <c r="O868" s="37">
        <v>13126</v>
      </c>
      <c r="P868" s="37">
        <v>14475.3</v>
      </c>
      <c r="Q868" s="37">
        <v>8560.3</v>
      </c>
      <c r="R868" s="37">
        <v>3445.1</v>
      </c>
      <c r="S868" s="37">
        <v>4518.4</v>
      </c>
      <c r="T868" s="37">
        <f t="shared" si="166"/>
        <v>945</v>
      </c>
      <c r="U868" s="37">
        <f t="shared" si="167"/>
        <v>54422</v>
      </c>
      <c r="V868" s="37">
        <f t="shared" si="168"/>
        <v>140</v>
      </c>
      <c r="W868" s="37">
        <f t="shared" si="169"/>
        <v>102.59999999999854</v>
      </c>
      <c r="X868" s="37">
        <f t="shared" si="170"/>
        <v>90.69999999999891</v>
      </c>
      <c r="Y868" s="37">
        <f t="shared" si="171"/>
        <v>29.09999999999991</v>
      </c>
      <c r="Z868" s="37">
        <f t="shared" si="171"/>
        <v>63.19999999999982</v>
      </c>
    </row>
    <row r="869" spans="1:26" ht="16.5" customHeight="1">
      <c r="A869" s="58" t="s">
        <v>21</v>
      </c>
      <c r="B869" s="58">
        <v>2010</v>
      </c>
      <c r="C869" s="21" t="str">
        <f t="shared" si="161"/>
        <v>December-2010</v>
      </c>
      <c r="D869" s="28">
        <v>220.472</v>
      </c>
      <c r="E869" s="23">
        <v>323.8995706705478</v>
      </c>
      <c r="F869" s="24">
        <v>7.25</v>
      </c>
      <c r="G869" s="1">
        <f t="shared" si="160"/>
        <v>7.79527768628956</v>
      </c>
      <c r="H869" s="25">
        <f t="shared" si="162"/>
        <v>0</v>
      </c>
      <c r="I869" s="25">
        <f t="shared" si="163"/>
        <v>-0.004148030776173206</v>
      </c>
      <c r="J869" s="26" t="b">
        <f t="shared" si="164"/>
        <v>0</v>
      </c>
      <c r="K869" s="26" t="b">
        <f t="shared" si="165"/>
        <v>0</v>
      </c>
      <c r="L869" s="23">
        <v>9.3</v>
      </c>
      <c r="M869" s="37">
        <v>108574</v>
      </c>
      <c r="N869" s="37">
        <v>3000696</v>
      </c>
      <c r="O869" s="37">
        <v>13157</v>
      </c>
      <c r="P869" s="37">
        <v>14473.7</v>
      </c>
      <c r="Q869" s="37">
        <v>8583.8</v>
      </c>
      <c r="R869" s="37">
        <v>3455.7</v>
      </c>
      <c r="S869" s="37">
        <v>4528.9</v>
      </c>
      <c r="T869" s="37">
        <f t="shared" si="166"/>
        <v>1282</v>
      </c>
      <c r="U869" s="37">
        <f t="shared" si="167"/>
        <v>63094</v>
      </c>
      <c r="V869" s="37">
        <f t="shared" si="168"/>
        <v>213</v>
      </c>
      <c r="W869" s="37">
        <f t="shared" si="169"/>
        <v>149.20000000000073</v>
      </c>
      <c r="X869" s="37">
        <f t="shared" si="170"/>
        <v>144.39999999999964</v>
      </c>
      <c r="Y869" s="37">
        <f t="shared" si="171"/>
        <v>54.19999999999982</v>
      </c>
      <c r="Z869" s="37">
        <f t="shared" si="171"/>
        <v>89.69999999999982</v>
      </c>
    </row>
    <row r="870" spans="1:26" ht="16.5" customHeight="1">
      <c r="A870" s="58" t="s">
        <v>20</v>
      </c>
      <c r="B870" s="58">
        <v>2011</v>
      </c>
      <c r="C870" s="21" t="str">
        <f t="shared" si="161"/>
        <v>January-2011</v>
      </c>
      <c r="D870" s="28">
        <v>221.148</v>
      </c>
      <c r="E870" s="23">
        <v>324.8587931324158</v>
      </c>
      <c r="F870" s="24">
        <v>7.25</v>
      </c>
      <c r="G870" s="1">
        <f t="shared" si="160"/>
        <v>7.772260284232847</v>
      </c>
      <c r="H870" s="25">
        <f t="shared" si="162"/>
        <v>0</v>
      </c>
      <c r="I870" s="25">
        <f t="shared" si="163"/>
        <v>-0.0029527366417230194</v>
      </c>
      <c r="J870" s="26" t="b">
        <f t="shared" si="164"/>
        <v>0</v>
      </c>
      <c r="K870" s="26" t="b">
        <f t="shared" si="165"/>
        <v>0</v>
      </c>
      <c r="L870" s="23">
        <v>9.2</v>
      </c>
      <c r="M870" s="37">
        <v>108624</v>
      </c>
      <c r="N870" s="37">
        <v>2991605</v>
      </c>
      <c r="O870" s="37">
        <v>13149</v>
      </c>
      <c r="P870" s="37">
        <v>14535.7</v>
      </c>
      <c r="Q870" s="37">
        <v>8597.7</v>
      </c>
      <c r="R870" s="37">
        <v>3460.6</v>
      </c>
      <c r="S870" s="37">
        <v>4541.2</v>
      </c>
      <c r="T870" s="37">
        <f t="shared" si="166"/>
        <v>1313</v>
      </c>
      <c r="U870" s="37">
        <f t="shared" si="167"/>
        <v>44189</v>
      </c>
      <c r="V870" s="37">
        <f t="shared" si="168"/>
        <v>217</v>
      </c>
      <c r="W870" s="37">
        <f t="shared" si="169"/>
        <v>147.5</v>
      </c>
      <c r="X870" s="37">
        <f t="shared" si="170"/>
        <v>170.3000000000011</v>
      </c>
      <c r="Y870" s="37">
        <f t="shared" si="171"/>
        <v>63.29999999999973</v>
      </c>
      <c r="Z870" s="37">
        <f t="shared" si="171"/>
        <v>101</v>
      </c>
    </row>
    <row r="871" spans="1:26" ht="16.5" customHeight="1">
      <c r="A871" s="58" t="s">
        <v>19</v>
      </c>
      <c r="B871" s="58">
        <v>2011</v>
      </c>
      <c r="C871" s="21" t="str">
        <f t="shared" si="161"/>
        <v>February-2011</v>
      </c>
      <c r="D871" s="28">
        <v>221.904</v>
      </c>
      <c r="E871" s="23">
        <v>325.9740471467496</v>
      </c>
      <c r="F871" s="24">
        <v>7.25</v>
      </c>
      <c r="G871" s="1">
        <f t="shared" si="160"/>
        <v>7.745669073802724</v>
      </c>
      <c r="H871" s="25">
        <f t="shared" si="162"/>
        <v>0</v>
      </c>
      <c r="I871" s="25">
        <f t="shared" si="163"/>
        <v>-0.003421296953225683</v>
      </c>
      <c r="J871" s="26" t="b">
        <f t="shared" si="164"/>
        <v>0</v>
      </c>
      <c r="K871" s="26" t="b">
        <f t="shared" si="165"/>
        <v>0</v>
      </c>
      <c r="L871" s="23">
        <v>9</v>
      </c>
      <c r="M871" s="37">
        <v>108855</v>
      </c>
      <c r="N871" s="37">
        <v>3006860</v>
      </c>
      <c r="O871" s="37">
        <v>13188</v>
      </c>
      <c r="P871" s="37">
        <v>14561.9</v>
      </c>
      <c r="Q871" s="37">
        <v>8617.6</v>
      </c>
      <c r="R871" s="37">
        <v>3469.4</v>
      </c>
      <c r="S871" s="37">
        <v>4545.3</v>
      </c>
      <c r="T871" s="37">
        <f t="shared" si="166"/>
        <v>1598</v>
      </c>
      <c r="U871" s="37">
        <f t="shared" si="167"/>
        <v>78404</v>
      </c>
      <c r="V871" s="37">
        <f t="shared" si="168"/>
        <v>261</v>
      </c>
      <c r="W871" s="37">
        <f t="shared" si="169"/>
        <v>162.89999999999964</v>
      </c>
      <c r="X871" s="37">
        <f t="shared" si="170"/>
        <v>189</v>
      </c>
      <c r="Y871" s="37">
        <f t="shared" si="171"/>
        <v>85.80000000000018</v>
      </c>
      <c r="Z871" s="37">
        <f t="shared" si="171"/>
        <v>92.19999999999982</v>
      </c>
    </row>
    <row r="872" spans="1:26" ht="16.5" customHeight="1">
      <c r="A872" s="58" t="s">
        <v>18</v>
      </c>
      <c r="B872" s="58">
        <v>2011</v>
      </c>
      <c r="C872" s="21" t="str">
        <f t="shared" si="161"/>
        <v>March-2011</v>
      </c>
      <c r="D872" s="28">
        <v>223.044</v>
      </c>
      <c r="E872" s="23">
        <v>327.6785619353194</v>
      </c>
      <c r="F872" s="24">
        <v>7.25</v>
      </c>
      <c r="G872" s="1">
        <f t="shared" si="160"/>
        <v>7.705377736445505</v>
      </c>
      <c r="H872" s="25">
        <f t="shared" si="162"/>
        <v>0</v>
      </c>
      <c r="I872" s="25">
        <f t="shared" si="163"/>
        <v>-0.005201789151242253</v>
      </c>
      <c r="J872" s="26" t="b">
        <f t="shared" si="164"/>
        <v>0</v>
      </c>
      <c r="K872" s="26" t="b">
        <f t="shared" si="165"/>
        <v>0</v>
      </c>
      <c r="L872" s="23">
        <v>9</v>
      </c>
      <c r="M872" s="37">
        <v>109103</v>
      </c>
      <c r="N872" s="37">
        <v>3014900</v>
      </c>
      <c r="O872" s="37">
        <v>13247</v>
      </c>
      <c r="P872" s="37">
        <v>14565.5</v>
      </c>
      <c r="Q872" s="37">
        <v>8651.7</v>
      </c>
      <c r="R872" s="37">
        <v>3487.3</v>
      </c>
      <c r="S872" s="37">
        <v>4563.9</v>
      </c>
      <c r="T872" s="37">
        <f t="shared" si="166"/>
        <v>1725</v>
      </c>
      <c r="U872" s="37">
        <f t="shared" si="167"/>
        <v>64886</v>
      </c>
      <c r="V872" s="37">
        <f t="shared" si="168"/>
        <v>304</v>
      </c>
      <c r="W872" s="37">
        <f t="shared" si="169"/>
        <v>143.39999999999964</v>
      </c>
      <c r="X872" s="37">
        <f t="shared" si="170"/>
        <v>215.40000000000146</v>
      </c>
      <c r="Y872" s="37">
        <f t="shared" si="171"/>
        <v>87.40000000000009</v>
      </c>
      <c r="Z872" s="37">
        <f t="shared" si="171"/>
        <v>110.59999999999945</v>
      </c>
    </row>
    <row r="873" spans="1:26" ht="16.5" customHeight="1">
      <c r="A873" s="58" t="s">
        <v>17</v>
      </c>
      <c r="B873" s="58">
        <v>2011</v>
      </c>
      <c r="C873" s="21" t="str">
        <f t="shared" si="161"/>
        <v>April-2011</v>
      </c>
      <c r="D873" s="28">
        <v>224.06</v>
      </c>
      <c r="E873" s="23">
        <v>329.1571767760753</v>
      </c>
      <c r="F873" s="24">
        <v>7.25</v>
      </c>
      <c r="G873" s="1">
        <f t="shared" si="160"/>
        <v>7.6707642244864775</v>
      </c>
      <c r="H873" s="25">
        <f t="shared" si="162"/>
        <v>0</v>
      </c>
      <c r="I873" s="25">
        <f t="shared" si="163"/>
        <v>-0.0044921239610759</v>
      </c>
      <c r="J873" s="26" t="b">
        <f t="shared" si="164"/>
        <v>0</v>
      </c>
      <c r="K873" s="26" t="b">
        <f t="shared" si="165"/>
        <v>0</v>
      </c>
      <c r="L873" s="23">
        <v>9.1</v>
      </c>
      <c r="M873" s="37">
        <v>109457</v>
      </c>
      <c r="N873" s="37">
        <v>3033038</v>
      </c>
      <c r="O873" s="37">
        <v>13298</v>
      </c>
      <c r="P873" s="37">
        <v>14645.6</v>
      </c>
      <c r="Q873" s="37">
        <v>8685.1</v>
      </c>
      <c r="R873" s="37">
        <v>3497.8</v>
      </c>
      <c r="S873" s="37">
        <v>4582.8</v>
      </c>
      <c r="T873" s="37">
        <f t="shared" si="166"/>
        <v>1887</v>
      </c>
      <c r="U873" s="37">
        <f t="shared" si="167"/>
        <v>70191</v>
      </c>
      <c r="V873" s="37">
        <f t="shared" si="168"/>
        <v>319</v>
      </c>
      <c r="W873" s="37">
        <f t="shared" si="169"/>
        <v>222.8000000000011</v>
      </c>
      <c r="X873" s="37">
        <f t="shared" si="170"/>
        <v>241</v>
      </c>
      <c r="Y873" s="37">
        <f t="shared" si="171"/>
        <v>96.80000000000018</v>
      </c>
      <c r="Z873" s="37">
        <f t="shared" si="171"/>
        <v>122.30000000000018</v>
      </c>
    </row>
    <row r="874" spans="1:26" ht="16.5" customHeight="1">
      <c r="A874" s="58" t="s">
        <v>16</v>
      </c>
      <c r="B874" s="58">
        <v>2011</v>
      </c>
      <c r="C874" s="21" t="str">
        <f t="shared" si="161"/>
        <v>May-2011</v>
      </c>
      <c r="D874" s="28">
        <v>224.869</v>
      </c>
      <c r="E874" s="23">
        <v>330.3911596537502</v>
      </c>
      <c r="F874" s="24">
        <v>7.25</v>
      </c>
      <c r="G874" s="1">
        <f t="shared" si="160"/>
        <v>7.642114572596223</v>
      </c>
      <c r="H874" s="25">
        <f t="shared" si="162"/>
        <v>0</v>
      </c>
      <c r="I874" s="25">
        <f t="shared" si="163"/>
        <v>-0.003734914938305578</v>
      </c>
      <c r="J874" s="26" t="b">
        <f t="shared" si="164"/>
        <v>0</v>
      </c>
      <c r="K874" s="26" t="b">
        <f t="shared" si="165"/>
        <v>0</v>
      </c>
      <c r="L874" s="23">
        <v>9</v>
      </c>
      <c r="M874" s="37">
        <v>109585</v>
      </c>
      <c r="N874" s="37">
        <v>3036230</v>
      </c>
      <c r="O874" s="37">
        <v>13293</v>
      </c>
      <c r="P874" s="37">
        <v>14640.9</v>
      </c>
      <c r="Q874" s="37">
        <v>8697.1</v>
      </c>
      <c r="R874" s="37">
        <v>3511.2</v>
      </c>
      <c r="S874" s="37">
        <v>4588</v>
      </c>
      <c r="T874" s="37">
        <f t="shared" si="166"/>
        <v>1920</v>
      </c>
      <c r="U874" s="37">
        <f t="shared" si="167"/>
        <v>71446</v>
      </c>
      <c r="V874" s="37">
        <f t="shared" si="168"/>
        <v>281</v>
      </c>
      <c r="W874" s="37">
        <f t="shared" si="169"/>
        <v>205.5</v>
      </c>
      <c r="X874" s="37">
        <f t="shared" si="170"/>
        <v>231.5</v>
      </c>
      <c r="Y874" s="37">
        <f t="shared" si="171"/>
        <v>103.39999999999964</v>
      </c>
      <c r="Z874" s="37">
        <f t="shared" si="171"/>
        <v>119.30000000000018</v>
      </c>
    </row>
    <row r="875" spans="1:26" ht="16.5" customHeight="1">
      <c r="A875" s="58" t="s">
        <v>27</v>
      </c>
      <c r="B875" s="58">
        <v>2011</v>
      </c>
      <c r="C875" s="21" t="str">
        <f t="shared" si="161"/>
        <v>June-2011</v>
      </c>
      <c r="D875" s="28">
        <v>224.841</v>
      </c>
      <c r="E875" s="23">
        <v>330.3057548666059</v>
      </c>
      <c r="F875" s="24">
        <v>7.25</v>
      </c>
      <c r="G875" s="1">
        <f t="shared" si="160"/>
        <v>7.644090539284022</v>
      </c>
      <c r="H875" s="25">
        <f t="shared" si="162"/>
        <v>0</v>
      </c>
      <c r="I875" s="25">
        <f t="shared" si="163"/>
        <v>0.00025856281910296985</v>
      </c>
      <c r="J875" s="26" t="b">
        <f t="shared" si="164"/>
        <v>0</v>
      </c>
      <c r="K875" s="26" t="b">
        <f t="shared" si="165"/>
        <v>0</v>
      </c>
      <c r="L875" s="23">
        <v>9.1</v>
      </c>
      <c r="M875" s="37">
        <v>109785</v>
      </c>
      <c r="N875" s="37">
        <v>3042211</v>
      </c>
      <c r="O875" s="37">
        <v>13343</v>
      </c>
      <c r="P875" s="37">
        <v>14676.1</v>
      </c>
      <c r="Q875" s="37">
        <v>8717.5</v>
      </c>
      <c r="R875" s="37">
        <v>3511.2</v>
      </c>
      <c r="S875" s="37">
        <v>4603.6</v>
      </c>
      <c r="T875" s="37">
        <f t="shared" si="166"/>
        <v>1997</v>
      </c>
      <c r="U875" s="37">
        <f t="shared" si="167"/>
        <v>82673</v>
      </c>
      <c r="V875" s="37">
        <f t="shared" si="168"/>
        <v>309</v>
      </c>
      <c r="W875" s="37">
        <f t="shared" si="169"/>
        <v>237.60000000000036</v>
      </c>
      <c r="X875" s="37">
        <f t="shared" si="170"/>
        <v>246.20000000000073</v>
      </c>
      <c r="Y875" s="37">
        <f t="shared" si="171"/>
        <v>99.29999999999973</v>
      </c>
      <c r="Z875" s="37">
        <f t="shared" si="171"/>
        <v>133.90000000000055</v>
      </c>
    </row>
    <row r="876" spans="1:26" ht="16.5" customHeight="1">
      <c r="A876" s="58" t="s">
        <v>26</v>
      </c>
      <c r="B876" s="58">
        <v>2011</v>
      </c>
      <c r="C876" s="21" t="str">
        <f t="shared" si="161"/>
        <v>July-2011</v>
      </c>
      <c r="D876" s="28">
        <v>225.419</v>
      </c>
      <c r="E876" s="23">
        <v>331.1610471755739</v>
      </c>
      <c r="F876" s="24">
        <v>7.25</v>
      </c>
      <c r="G876" s="1">
        <f t="shared" si="160"/>
        <v>7.6243480849613725</v>
      </c>
      <c r="H876" s="25">
        <f t="shared" si="162"/>
        <v>0</v>
      </c>
      <c r="I876" s="25">
        <f t="shared" si="163"/>
        <v>-0.002582708069873152</v>
      </c>
      <c r="J876" s="26" t="b">
        <f t="shared" si="164"/>
        <v>0</v>
      </c>
      <c r="K876" s="26" t="b">
        <f t="shared" si="165"/>
        <v>0</v>
      </c>
      <c r="L876" s="23">
        <v>9</v>
      </c>
      <c r="M876" s="37">
        <v>109970</v>
      </c>
      <c r="N876" s="37">
        <v>3056927</v>
      </c>
      <c r="O876" s="37">
        <v>13370</v>
      </c>
      <c r="P876" s="37">
        <v>14714</v>
      </c>
      <c r="Q876" s="37">
        <v>8729.1</v>
      </c>
      <c r="R876" s="37">
        <v>3507.7</v>
      </c>
      <c r="S876" s="37">
        <v>4613.1</v>
      </c>
      <c r="T876" s="37">
        <f t="shared" si="166"/>
        <v>2081</v>
      </c>
      <c r="U876" s="37">
        <f t="shared" si="167"/>
        <v>77236</v>
      </c>
      <c r="V876" s="37">
        <f t="shared" si="168"/>
        <v>322</v>
      </c>
      <c r="W876" s="37">
        <f t="shared" si="169"/>
        <v>257.60000000000036</v>
      </c>
      <c r="X876" s="37">
        <f t="shared" si="170"/>
        <v>246.39999999999964</v>
      </c>
      <c r="Y876" s="37">
        <f t="shared" si="171"/>
        <v>90.59999999999991</v>
      </c>
      <c r="Z876" s="37">
        <f t="shared" si="171"/>
        <v>137.20000000000073</v>
      </c>
    </row>
    <row r="877" spans="1:26" ht="16.5" customHeight="1">
      <c r="A877" s="58" t="s">
        <v>25</v>
      </c>
      <c r="B877" s="58">
        <v>2011</v>
      </c>
      <c r="C877" s="21" t="str">
        <f t="shared" si="161"/>
        <v>August-2011</v>
      </c>
      <c r="D877" s="28">
        <v>226.082</v>
      </c>
      <c r="E877" s="23">
        <v>332.1198419740008</v>
      </c>
      <c r="F877" s="24">
        <v>7.25</v>
      </c>
      <c r="G877" s="1">
        <f t="shared" si="160"/>
        <v>7.602337399776749</v>
      </c>
      <c r="H877" s="25">
        <f t="shared" si="162"/>
        <v>0</v>
      </c>
      <c r="I877" s="25">
        <f t="shared" si="163"/>
        <v>-0.0028868940582655878</v>
      </c>
      <c r="J877" s="26" t="b">
        <f t="shared" si="164"/>
        <v>0</v>
      </c>
      <c r="K877" s="26" t="b">
        <f t="shared" si="165"/>
        <v>0</v>
      </c>
      <c r="L877" s="23">
        <v>9</v>
      </c>
      <c r="M877" s="37">
        <v>110109</v>
      </c>
      <c r="N877" s="37">
        <v>3051821</v>
      </c>
      <c r="O877" s="37">
        <v>13395</v>
      </c>
      <c r="P877" s="37">
        <v>14714.3</v>
      </c>
      <c r="Q877" s="37">
        <v>8755.5</v>
      </c>
      <c r="R877" s="37">
        <v>3521.7</v>
      </c>
      <c r="S877" s="37">
        <v>4622.5</v>
      </c>
      <c r="T877" s="37">
        <f t="shared" si="166"/>
        <v>2105</v>
      </c>
      <c r="U877" s="37">
        <f t="shared" si="167"/>
        <v>68947</v>
      </c>
      <c r="V877" s="37">
        <f t="shared" si="168"/>
        <v>314</v>
      </c>
      <c r="W877" s="37">
        <f t="shared" si="169"/>
        <v>262.1999999999989</v>
      </c>
      <c r="X877" s="37">
        <f t="shared" si="170"/>
        <v>246.60000000000036</v>
      </c>
      <c r="Y877" s="37">
        <f t="shared" si="171"/>
        <v>96.79999999999973</v>
      </c>
      <c r="Z877" s="37">
        <f t="shared" si="171"/>
        <v>135.5</v>
      </c>
    </row>
    <row r="878" spans="1:26" ht="16.5" customHeight="1">
      <c r="A878" s="58" t="s">
        <v>24</v>
      </c>
      <c r="B878" s="58">
        <v>2011</v>
      </c>
      <c r="C878" s="21" t="str">
        <f t="shared" si="161"/>
        <v>September-2011</v>
      </c>
      <c r="D878" s="28">
        <v>226.676</v>
      </c>
      <c r="E878" s="23">
        <v>332.9871029446116</v>
      </c>
      <c r="F878" s="24">
        <v>7.25</v>
      </c>
      <c r="G878" s="1">
        <f t="shared" si="160"/>
        <v>7.582537201949453</v>
      </c>
      <c r="H878" s="25">
        <f t="shared" si="162"/>
        <v>0</v>
      </c>
      <c r="I878" s="25">
        <f t="shared" si="163"/>
        <v>-0.002604488170687813</v>
      </c>
      <c r="J878" s="26" t="b">
        <f t="shared" si="164"/>
        <v>0</v>
      </c>
      <c r="K878" s="26" t="b">
        <f t="shared" si="165"/>
        <v>0</v>
      </c>
      <c r="L878" s="23">
        <v>9</v>
      </c>
      <c r="M878" s="37">
        <v>110389</v>
      </c>
      <c r="N878" s="37">
        <v>3060322</v>
      </c>
      <c r="O878" s="37">
        <v>13426</v>
      </c>
      <c r="P878" s="37">
        <v>14739.2</v>
      </c>
      <c r="Q878" s="37">
        <v>8773.3</v>
      </c>
      <c r="R878" s="37">
        <v>3533</v>
      </c>
      <c r="S878" s="37">
        <v>4630.9</v>
      </c>
      <c r="T878" s="37">
        <f t="shared" si="166"/>
        <v>2264</v>
      </c>
      <c r="U878" s="37">
        <f t="shared" si="167"/>
        <v>74031</v>
      </c>
      <c r="V878" s="37">
        <f t="shared" si="168"/>
        <v>289</v>
      </c>
      <c r="W878" s="37">
        <f t="shared" si="169"/>
        <v>264.8000000000011</v>
      </c>
      <c r="X878" s="37">
        <f t="shared" si="170"/>
        <v>239.79999999999927</v>
      </c>
      <c r="Y878" s="37">
        <f t="shared" si="171"/>
        <v>102.5</v>
      </c>
      <c r="Z878" s="37">
        <f t="shared" si="171"/>
        <v>117.19999999999982</v>
      </c>
    </row>
    <row r="879" spans="1:26" ht="16.5" customHeight="1">
      <c r="A879" s="58" t="s">
        <v>23</v>
      </c>
      <c r="B879" s="58">
        <v>2011</v>
      </c>
      <c r="C879" s="21" t="str">
        <f t="shared" si="161"/>
        <v>October-2011</v>
      </c>
      <c r="D879" s="28">
        <v>226.811</v>
      </c>
      <c r="E879" s="23">
        <v>333.1728885571569</v>
      </c>
      <c r="F879" s="24">
        <v>7.25</v>
      </c>
      <c r="G879" s="1">
        <f t="shared" si="160"/>
        <v>7.578308987808703</v>
      </c>
      <c r="H879" s="25">
        <f t="shared" si="162"/>
        <v>0</v>
      </c>
      <c r="I879" s="25">
        <f t="shared" si="163"/>
        <v>-0.0005576252418072469</v>
      </c>
      <c r="J879" s="26" t="b">
        <f t="shared" si="164"/>
        <v>0</v>
      </c>
      <c r="K879" s="26" t="b">
        <f t="shared" si="165"/>
        <v>0</v>
      </c>
      <c r="L879" s="23">
        <v>8.8</v>
      </c>
      <c r="M879" s="37">
        <v>110576</v>
      </c>
      <c r="N879" s="37">
        <v>3074754</v>
      </c>
      <c r="O879" s="37">
        <v>13464</v>
      </c>
      <c r="P879" s="37">
        <v>14741.7</v>
      </c>
      <c r="Q879" s="37">
        <v>8807.3</v>
      </c>
      <c r="R879" s="37">
        <v>3543.8</v>
      </c>
      <c r="S879" s="37">
        <v>4647.5</v>
      </c>
      <c r="T879" s="37">
        <f t="shared" si="166"/>
        <v>2244</v>
      </c>
      <c r="U879" s="37">
        <f t="shared" si="167"/>
        <v>73434</v>
      </c>
      <c r="V879" s="37">
        <f t="shared" si="168"/>
        <v>337</v>
      </c>
      <c r="W879" s="37">
        <f t="shared" si="169"/>
        <v>241.20000000000073</v>
      </c>
      <c r="X879" s="37">
        <f t="shared" si="170"/>
        <v>252.6999999999989</v>
      </c>
      <c r="Y879" s="37">
        <f t="shared" si="171"/>
        <v>100.90000000000009</v>
      </c>
      <c r="Z879" s="37">
        <f t="shared" si="171"/>
        <v>136.39999999999964</v>
      </c>
    </row>
    <row r="880" spans="1:26" ht="16.5" customHeight="1">
      <c r="A880" s="58" t="s">
        <v>22</v>
      </c>
      <c r="B880" s="58">
        <v>2011</v>
      </c>
      <c r="C880" s="21" t="str">
        <f t="shared" si="161"/>
        <v>November-2011</v>
      </c>
      <c r="D880" s="28">
        <v>227.157</v>
      </c>
      <c r="E880" s="23">
        <v>333.6616324094948</v>
      </c>
      <c r="F880" s="24">
        <v>7.25</v>
      </c>
      <c r="G880" s="1">
        <f t="shared" si="160"/>
        <v>7.567208364994622</v>
      </c>
      <c r="H880" s="25">
        <f t="shared" si="162"/>
        <v>0</v>
      </c>
      <c r="I880" s="25">
        <f t="shared" si="163"/>
        <v>-0.0014647888904950612</v>
      </c>
      <c r="J880" s="26" t="b">
        <f t="shared" si="164"/>
        <v>0</v>
      </c>
      <c r="K880" s="26" t="b">
        <f t="shared" si="165"/>
        <v>0</v>
      </c>
      <c r="L880" s="23">
        <v>8.6</v>
      </c>
      <c r="M880" s="37">
        <v>110749</v>
      </c>
      <c r="N880" s="37">
        <v>3081023</v>
      </c>
      <c r="O880" s="37">
        <v>13511</v>
      </c>
      <c r="P880" s="37">
        <v>14752.3</v>
      </c>
      <c r="Q880" s="37">
        <v>8842.2</v>
      </c>
      <c r="R880" s="37">
        <v>3558.5</v>
      </c>
      <c r="S880" s="37">
        <v>4670.9</v>
      </c>
      <c r="T880" s="37">
        <f t="shared" si="166"/>
        <v>2284</v>
      </c>
      <c r="U880" s="37">
        <f t="shared" si="167"/>
        <v>84749</v>
      </c>
      <c r="V880" s="37">
        <f t="shared" si="168"/>
        <v>385</v>
      </c>
      <c r="W880" s="37">
        <f t="shared" si="169"/>
        <v>277</v>
      </c>
      <c r="X880" s="37">
        <f t="shared" si="170"/>
        <v>281.90000000000146</v>
      </c>
      <c r="Y880" s="37">
        <f t="shared" si="171"/>
        <v>113.40000000000009</v>
      </c>
      <c r="Z880" s="37">
        <f t="shared" si="171"/>
        <v>152.5</v>
      </c>
    </row>
    <row r="881" spans="1:26" ht="16.5" customHeight="1">
      <c r="A881" s="58" t="s">
        <v>21</v>
      </c>
      <c r="B881" s="58">
        <v>2011</v>
      </c>
      <c r="C881" s="21" t="str">
        <f t="shared" si="161"/>
        <v>December-2011</v>
      </c>
      <c r="D881" s="28">
        <v>227.145</v>
      </c>
      <c r="E881" s="23">
        <v>333.6637575773689</v>
      </c>
      <c r="F881" s="24">
        <v>7.25</v>
      </c>
      <c r="G881" s="1">
        <f t="shared" si="160"/>
        <v>7.56716016800664</v>
      </c>
      <c r="H881" s="25">
        <f t="shared" si="162"/>
        <v>0</v>
      </c>
      <c r="I881" s="25">
        <f t="shared" si="163"/>
        <v>-6.369190017951887E-06</v>
      </c>
      <c r="J881" s="26" t="b">
        <f t="shared" si="164"/>
        <v>0</v>
      </c>
      <c r="K881" s="26" t="b">
        <f t="shared" si="165"/>
        <v>0</v>
      </c>
      <c r="L881" s="23">
        <v>8.5</v>
      </c>
      <c r="M881" s="37">
        <v>110973</v>
      </c>
      <c r="N881" s="37">
        <v>3088942</v>
      </c>
      <c r="O881" s="37">
        <v>13538</v>
      </c>
      <c r="P881" s="37">
        <v>14758</v>
      </c>
      <c r="Q881" s="37">
        <v>8875.5</v>
      </c>
      <c r="R881" s="37">
        <v>3566.1</v>
      </c>
      <c r="S881" s="37">
        <v>4694.9</v>
      </c>
      <c r="T881" s="37">
        <f t="shared" si="166"/>
        <v>2399</v>
      </c>
      <c r="U881" s="37">
        <f t="shared" si="167"/>
        <v>88246</v>
      </c>
      <c r="V881" s="37">
        <f t="shared" si="168"/>
        <v>381</v>
      </c>
      <c r="W881" s="37">
        <f t="shared" si="169"/>
        <v>284.2999999999993</v>
      </c>
      <c r="X881" s="37">
        <f t="shared" si="170"/>
        <v>291.7000000000007</v>
      </c>
      <c r="Y881" s="37">
        <f t="shared" si="171"/>
        <v>110.40000000000009</v>
      </c>
      <c r="Z881" s="37">
        <f t="shared" si="171"/>
        <v>166</v>
      </c>
    </row>
    <row r="882" spans="1:26" ht="16.5" customHeight="1">
      <c r="A882" s="58" t="s">
        <v>20</v>
      </c>
      <c r="B882" s="58">
        <v>2012</v>
      </c>
      <c r="C882" s="21" t="str">
        <f t="shared" si="161"/>
        <v>January-2012</v>
      </c>
      <c r="D882" s="28">
        <v>227.759</v>
      </c>
      <c r="E882" s="23">
        <v>334.6072265237244</v>
      </c>
      <c r="F882" s="24">
        <v>7.25</v>
      </c>
      <c r="G882" s="1">
        <f t="shared" si="160"/>
        <v>7.545823567764067</v>
      </c>
      <c r="H882" s="25">
        <f t="shared" si="162"/>
        <v>0</v>
      </c>
      <c r="I882" s="25">
        <f t="shared" si="163"/>
        <v>-0.002819631112445875</v>
      </c>
      <c r="J882" s="26" t="b">
        <f t="shared" si="164"/>
        <v>0</v>
      </c>
      <c r="K882" s="26" t="b">
        <f t="shared" si="165"/>
        <v>0</v>
      </c>
      <c r="L882" s="23">
        <v>8.3</v>
      </c>
      <c r="M882" s="37">
        <v>111320</v>
      </c>
      <c r="N882" s="37">
        <v>3099827</v>
      </c>
      <c r="O882" s="37">
        <v>13598</v>
      </c>
      <c r="P882" s="37">
        <v>14816.1</v>
      </c>
      <c r="Q882" s="37">
        <v>8914.6</v>
      </c>
      <c r="R882" s="37">
        <v>3581.8</v>
      </c>
      <c r="S882" s="37">
        <v>4716.2</v>
      </c>
      <c r="T882" s="37">
        <f t="shared" si="166"/>
        <v>2696</v>
      </c>
      <c r="U882" s="37">
        <f t="shared" si="167"/>
        <v>108222</v>
      </c>
      <c r="V882" s="37">
        <f t="shared" si="168"/>
        <v>449</v>
      </c>
      <c r="W882" s="37">
        <f t="shared" si="169"/>
        <v>280.39999999999964</v>
      </c>
      <c r="X882" s="37">
        <f t="shared" si="170"/>
        <v>316.89999999999964</v>
      </c>
      <c r="Y882" s="37">
        <f t="shared" si="171"/>
        <v>121.20000000000027</v>
      </c>
      <c r="Z882" s="37">
        <f t="shared" si="171"/>
        <v>175</v>
      </c>
    </row>
    <row r="883" spans="1:26" ht="16.5" customHeight="1">
      <c r="A883" s="58" t="s">
        <v>19</v>
      </c>
      <c r="B883" s="58">
        <v>2012</v>
      </c>
      <c r="C883" s="21" t="str">
        <f t="shared" si="161"/>
        <v>February-2012</v>
      </c>
      <c r="D883" s="28">
        <v>228.285</v>
      </c>
      <c r="E883" s="23">
        <v>335.4138902676324</v>
      </c>
      <c r="F883" s="24">
        <v>7.25</v>
      </c>
      <c r="G883" s="1">
        <f t="shared" si="160"/>
        <v>7.52767601196313</v>
      </c>
      <c r="H883" s="25">
        <f t="shared" si="162"/>
        <v>0</v>
      </c>
      <c r="I883" s="25">
        <f t="shared" si="163"/>
        <v>-0.002404980137418633</v>
      </c>
      <c r="J883" s="26" t="b">
        <f t="shared" si="164"/>
        <v>0</v>
      </c>
      <c r="K883" s="26" t="b">
        <f t="shared" si="165"/>
        <v>0</v>
      </c>
      <c r="L883" s="23">
        <v>8.3</v>
      </c>
      <c r="M883" s="37">
        <v>111581</v>
      </c>
      <c r="N883" s="37">
        <v>3108758</v>
      </c>
      <c r="O883" s="37">
        <v>13641</v>
      </c>
      <c r="P883" s="37">
        <v>14799.8</v>
      </c>
      <c r="Q883" s="37">
        <v>8943.8</v>
      </c>
      <c r="R883" s="37">
        <v>3599.3</v>
      </c>
      <c r="S883" s="37">
        <v>4717.6</v>
      </c>
      <c r="T883" s="37">
        <f t="shared" si="166"/>
        <v>2726</v>
      </c>
      <c r="U883" s="37">
        <f t="shared" si="167"/>
        <v>101898</v>
      </c>
      <c r="V883" s="37">
        <f t="shared" si="168"/>
        <v>453</v>
      </c>
      <c r="W883" s="37">
        <f t="shared" si="169"/>
        <v>237.89999999999964</v>
      </c>
      <c r="X883" s="37">
        <f t="shared" si="170"/>
        <v>326.1999999999989</v>
      </c>
      <c r="Y883" s="37">
        <f t="shared" si="171"/>
        <v>129.9000000000001</v>
      </c>
      <c r="Z883" s="37">
        <f t="shared" si="171"/>
        <v>172.30000000000018</v>
      </c>
    </row>
    <row r="884" spans="1:26" ht="16.5" customHeight="1">
      <c r="A884" s="58" t="s">
        <v>18</v>
      </c>
      <c r="B884" s="58">
        <v>2012</v>
      </c>
      <c r="C884" s="21" t="str">
        <f t="shared" si="161"/>
        <v>March-2012</v>
      </c>
      <c r="D884" s="28">
        <v>228.866</v>
      </c>
      <c r="E884" s="23">
        <v>336.2272529120458</v>
      </c>
      <c r="F884" s="24">
        <v>7.25</v>
      </c>
      <c r="G884" s="1">
        <f t="shared" si="160"/>
        <v>7.509465916218811</v>
      </c>
      <c r="H884" s="25">
        <f t="shared" si="162"/>
        <v>0</v>
      </c>
      <c r="I884" s="25">
        <f t="shared" si="163"/>
        <v>-0.002419086012121041</v>
      </c>
      <c r="J884" s="26" t="b">
        <f t="shared" si="164"/>
        <v>0</v>
      </c>
      <c r="K884" s="26" t="b">
        <f t="shared" si="165"/>
        <v>0</v>
      </c>
      <c r="L884" s="23">
        <v>8.2</v>
      </c>
      <c r="M884" s="37">
        <v>111818</v>
      </c>
      <c r="N884" s="37">
        <v>3114756</v>
      </c>
      <c r="O884" s="37">
        <v>13702</v>
      </c>
      <c r="P884" s="37">
        <v>14807.1</v>
      </c>
      <c r="Q884" s="37">
        <v>8989</v>
      </c>
      <c r="R884" s="37">
        <v>3626.1</v>
      </c>
      <c r="S884" s="37">
        <v>4738.2</v>
      </c>
      <c r="T884" s="37">
        <f t="shared" si="166"/>
        <v>2715</v>
      </c>
      <c r="U884" s="37">
        <f t="shared" si="167"/>
        <v>99856</v>
      </c>
      <c r="V884" s="37">
        <f t="shared" si="168"/>
        <v>455</v>
      </c>
      <c r="W884" s="37">
        <f t="shared" si="169"/>
        <v>241.60000000000036</v>
      </c>
      <c r="X884" s="37">
        <f t="shared" si="170"/>
        <v>337.2999999999993</v>
      </c>
      <c r="Y884" s="37">
        <f t="shared" si="171"/>
        <v>138.79999999999973</v>
      </c>
      <c r="Z884" s="37">
        <f t="shared" si="171"/>
        <v>174.30000000000018</v>
      </c>
    </row>
    <row r="885" spans="1:26" ht="16.5" customHeight="1">
      <c r="A885" s="58" t="s">
        <v>17</v>
      </c>
      <c r="B885" s="58">
        <v>2012</v>
      </c>
      <c r="C885" s="21" t="str">
        <f t="shared" si="161"/>
        <v>April-2012</v>
      </c>
      <c r="D885" s="28">
        <v>229.172</v>
      </c>
      <c r="E885" s="23">
        <v>336.6587826238129</v>
      </c>
      <c r="F885" s="24">
        <v>7.25</v>
      </c>
      <c r="G885" s="1">
        <f t="shared" si="160"/>
        <v>7.499840272006903</v>
      </c>
      <c r="H885" s="25">
        <f t="shared" si="162"/>
        <v>0</v>
      </c>
      <c r="I885" s="25">
        <f t="shared" si="163"/>
        <v>-0.0012818014382511844</v>
      </c>
      <c r="J885" s="26" t="b">
        <f t="shared" si="164"/>
        <v>0</v>
      </c>
      <c r="K885" s="26" t="b">
        <f t="shared" si="165"/>
        <v>0</v>
      </c>
      <c r="L885" s="23">
        <v>8.2</v>
      </c>
      <c r="M885" s="37">
        <v>111908</v>
      </c>
      <c r="N885" s="37">
        <v>3117452</v>
      </c>
      <c r="O885" s="37">
        <v>13700</v>
      </c>
      <c r="P885" s="37">
        <v>14828.4</v>
      </c>
      <c r="Q885" s="37">
        <v>8994.8</v>
      </c>
      <c r="R885" s="37">
        <v>3624.3</v>
      </c>
      <c r="S885" s="37">
        <v>4745.9</v>
      </c>
      <c r="T885" s="37">
        <f t="shared" si="166"/>
        <v>2451</v>
      </c>
      <c r="U885" s="37">
        <f t="shared" si="167"/>
        <v>84414</v>
      </c>
      <c r="V885" s="37">
        <f t="shared" si="168"/>
        <v>402</v>
      </c>
      <c r="W885" s="37">
        <f t="shared" si="169"/>
        <v>182.79999999999927</v>
      </c>
      <c r="X885" s="37">
        <f t="shared" si="170"/>
        <v>309.6999999999989</v>
      </c>
      <c r="Y885" s="37">
        <f t="shared" si="171"/>
        <v>126.5</v>
      </c>
      <c r="Z885" s="37">
        <f t="shared" si="171"/>
        <v>163.09999999999945</v>
      </c>
    </row>
    <row r="886" spans="1:26" ht="16.5" customHeight="1">
      <c r="A886" s="58" t="s">
        <v>16</v>
      </c>
      <c r="B886" s="58">
        <v>2012</v>
      </c>
      <c r="C886" s="21" t="str">
        <f t="shared" si="161"/>
        <v>May-2012</v>
      </c>
      <c r="D886" s="28">
        <v>228.785</v>
      </c>
      <c r="E886" s="23">
        <v>336.0869220895068</v>
      </c>
      <c r="F886" s="24">
        <v>7.25</v>
      </c>
      <c r="G886" s="1">
        <f t="shared" si="160"/>
        <v>7.512601442951895</v>
      </c>
      <c r="H886" s="25">
        <f t="shared" si="162"/>
        <v>0</v>
      </c>
      <c r="I886" s="25">
        <f t="shared" si="163"/>
        <v>0.001701525696836903</v>
      </c>
      <c r="J886" s="26" t="b">
        <f t="shared" si="164"/>
        <v>0</v>
      </c>
      <c r="K886" s="26" t="b">
        <f t="shared" si="165"/>
        <v>0</v>
      </c>
      <c r="L886" s="23">
        <v>8.2</v>
      </c>
      <c r="M886" s="37">
        <v>112038</v>
      </c>
      <c r="N886" s="37">
        <v>3111192</v>
      </c>
      <c r="O886" s="37">
        <v>13704</v>
      </c>
      <c r="P886" s="37">
        <v>14826.6</v>
      </c>
      <c r="Q886" s="37">
        <v>8994.3</v>
      </c>
      <c r="R886" s="37">
        <v>3624.3</v>
      </c>
      <c r="S886" s="37">
        <v>4746.6</v>
      </c>
      <c r="T886" s="37">
        <f t="shared" si="166"/>
        <v>2453</v>
      </c>
      <c r="U886" s="37">
        <f t="shared" si="167"/>
        <v>74962</v>
      </c>
      <c r="V886" s="37">
        <f t="shared" si="168"/>
        <v>411</v>
      </c>
      <c r="W886" s="37">
        <f t="shared" si="169"/>
        <v>185.70000000000073</v>
      </c>
      <c r="X886" s="37">
        <f t="shared" si="170"/>
        <v>297.1999999999989</v>
      </c>
      <c r="Y886" s="37">
        <f t="shared" si="171"/>
        <v>113.10000000000036</v>
      </c>
      <c r="Z886" s="37">
        <f t="shared" si="171"/>
        <v>158.60000000000036</v>
      </c>
    </row>
    <row r="887" spans="1:26" ht="16.5" customHeight="1">
      <c r="A887" s="58" t="s">
        <v>27</v>
      </c>
      <c r="B887" s="58">
        <v>2012</v>
      </c>
      <c r="C887" s="21" t="str">
        <f t="shared" si="161"/>
        <v>June-2012</v>
      </c>
      <c r="D887" s="28">
        <v>228.626</v>
      </c>
      <c r="E887" s="23">
        <v>335.8484238140476</v>
      </c>
      <c r="F887" s="24">
        <v>7.25</v>
      </c>
      <c r="G887" s="1">
        <f t="shared" si="160"/>
        <v>7.517936416592708</v>
      </c>
      <c r="H887" s="25">
        <f t="shared" si="162"/>
        <v>0</v>
      </c>
      <c r="I887" s="25">
        <f t="shared" si="163"/>
        <v>0.0007101366525730235</v>
      </c>
      <c r="J887" s="26" t="b">
        <f t="shared" si="164"/>
        <v>0</v>
      </c>
      <c r="K887" s="26" t="b">
        <f t="shared" si="165"/>
        <v>0</v>
      </c>
      <c r="L887" s="23">
        <v>8.2</v>
      </c>
      <c r="M887" s="37">
        <v>112110</v>
      </c>
      <c r="N887" s="37">
        <v>3122305</v>
      </c>
      <c r="O887" s="37">
        <v>13711</v>
      </c>
      <c r="P887" s="37">
        <v>14810.6</v>
      </c>
      <c r="Q887" s="37">
        <v>9014</v>
      </c>
      <c r="R887" s="37">
        <v>3638.7</v>
      </c>
      <c r="S887" s="37">
        <v>4754.3</v>
      </c>
      <c r="T887" s="37">
        <f t="shared" si="166"/>
        <v>2325</v>
      </c>
      <c r="U887" s="37">
        <f t="shared" si="167"/>
        <v>80094</v>
      </c>
      <c r="V887" s="37">
        <f t="shared" si="168"/>
        <v>368</v>
      </c>
      <c r="W887" s="37">
        <f t="shared" si="169"/>
        <v>134.5</v>
      </c>
      <c r="X887" s="37">
        <f t="shared" si="170"/>
        <v>296.5</v>
      </c>
      <c r="Y887" s="37">
        <f t="shared" si="171"/>
        <v>127.5</v>
      </c>
      <c r="Z887" s="37">
        <f t="shared" si="171"/>
        <v>150.69999999999982</v>
      </c>
    </row>
    <row r="888" spans="1:26" ht="16.5" customHeight="1">
      <c r="A888" s="58" t="s">
        <v>26</v>
      </c>
      <c r="B888" s="58">
        <v>2012</v>
      </c>
      <c r="C888" s="21" t="str">
        <f t="shared" si="161"/>
        <v>July-2012</v>
      </c>
      <c r="D888" s="28">
        <v>228.584</v>
      </c>
      <c r="E888" s="23">
        <v>335.8360150848522</v>
      </c>
      <c r="F888" s="24">
        <v>7.25</v>
      </c>
      <c r="G888" s="1">
        <f t="shared" si="160"/>
        <v>7.518214195130183</v>
      </c>
      <c r="H888" s="25">
        <f t="shared" si="162"/>
        <v>0</v>
      </c>
      <c r="I888" s="25">
        <f t="shared" si="163"/>
        <v>3.6948774515099814E-05</v>
      </c>
      <c r="J888" s="26" t="b">
        <f t="shared" si="164"/>
        <v>0</v>
      </c>
      <c r="K888" s="26" t="b">
        <f t="shared" si="165"/>
        <v>0</v>
      </c>
      <c r="L888" s="23">
        <v>8.2</v>
      </c>
      <c r="M888" s="37">
        <v>112270</v>
      </c>
      <c r="N888" s="37">
        <v>3126652</v>
      </c>
      <c r="O888" s="37">
        <v>13743</v>
      </c>
      <c r="P888" s="37">
        <v>14800.2</v>
      </c>
      <c r="Q888" s="37">
        <v>9036.6</v>
      </c>
      <c r="R888" s="37">
        <v>3652.5</v>
      </c>
      <c r="S888" s="37">
        <v>4757.8</v>
      </c>
      <c r="T888" s="37">
        <f t="shared" si="166"/>
        <v>2300</v>
      </c>
      <c r="U888" s="37">
        <f t="shared" si="167"/>
        <v>69725</v>
      </c>
      <c r="V888" s="37">
        <f t="shared" si="168"/>
        <v>373</v>
      </c>
      <c r="W888" s="37">
        <f t="shared" si="169"/>
        <v>86.20000000000073</v>
      </c>
      <c r="X888" s="37">
        <f t="shared" si="170"/>
        <v>307.5</v>
      </c>
      <c r="Y888" s="37">
        <f t="shared" si="171"/>
        <v>144.80000000000018</v>
      </c>
      <c r="Z888" s="37">
        <f t="shared" si="171"/>
        <v>144.69999999999982</v>
      </c>
    </row>
    <row r="889" spans="1:26" ht="16.5" customHeight="1">
      <c r="A889" s="58" t="s">
        <v>25</v>
      </c>
      <c r="B889" s="58">
        <v>2012</v>
      </c>
      <c r="C889" s="21" t="str">
        <f t="shared" si="161"/>
        <v>August-2012</v>
      </c>
      <c r="D889" s="28">
        <v>229.911</v>
      </c>
      <c r="E889" s="23">
        <v>337.7125623429219</v>
      </c>
      <c r="F889" s="24">
        <v>7.25</v>
      </c>
      <c r="G889" s="1">
        <f t="shared" si="160"/>
        <v>7.476438182607656</v>
      </c>
      <c r="H889" s="25">
        <f t="shared" si="162"/>
        <v>0</v>
      </c>
      <c r="I889" s="25">
        <f t="shared" si="163"/>
        <v>-0.005556640372069488</v>
      </c>
      <c r="J889" s="26" t="b">
        <f t="shared" si="164"/>
        <v>0</v>
      </c>
      <c r="K889" s="26" t="b">
        <f t="shared" si="165"/>
        <v>0</v>
      </c>
      <c r="L889" s="23">
        <v>8</v>
      </c>
      <c r="M889" s="37">
        <v>112444</v>
      </c>
      <c r="N889" s="37">
        <v>3122918</v>
      </c>
      <c r="O889" s="37">
        <v>13809</v>
      </c>
      <c r="P889" s="37">
        <v>14811.1</v>
      </c>
      <c r="Q889" s="37">
        <v>9067.7</v>
      </c>
      <c r="R889" s="37">
        <v>3664</v>
      </c>
      <c r="S889" s="37">
        <v>4772.2</v>
      </c>
      <c r="T889" s="37">
        <f t="shared" si="166"/>
        <v>2335</v>
      </c>
      <c r="U889" s="37">
        <f t="shared" si="167"/>
        <v>71097</v>
      </c>
      <c r="V889" s="37">
        <f t="shared" si="168"/>
        <v>414</v>
      </c>
      <c r="W889" s="37">
        <f t="shared" si="169"/>
        <v>96.80000000000109</v>
      </c>
      <c r="X889" s="37">
        <f t="shared" si="170"/>
        <v>312.2000000000007</v>
      </c>
      <c r="Y889" s="37">
        <f t="shared" si="171"/>
        <v>142.30000000000018</v>
      </c>
      <c r="Z889" s="37">
        <f t="shared" si="171"/>
        <v>149.69999999999982</v>
      </c>
    </row>
    <row r="890" spans="1:26" ht="16.5" customHeight="1">
      <c r="A890" s="58" t="s">
        <v>24</v>
      </c>
      <c r="B890" s="58">
        <v>2012</v>
      </c>
      <c r="C890" s="21" t="str">
        <f t="shared" si="161"/>
        <v>September-2012</v>
      </c>
      <c r="D890" s="28">
        <v>231.104</v>
      </c>
      <c r="E890" s="23">
        <v>339.55481035578</v>
      </c>
      <c r="F890" s="24">
        <v>7.25</v>
      </c>
      <c r="G890" s="1">
        <f t="shared" si="160"/>
        <v>7.435874912805254</v>
      </c>
      <c r="H890" s="25">
        <f t="shared" si="162"/>
        <v>0</v>
      </c>
      <c r="I890" s="25">
        <f t="shared" si="163"/>
        <v>-0.005425480531192517</v>
      </c>
      <c r="J890" s="26" t="b">
        <f t="shared" si="164"/>
        <v>0</v>
      </c>
      <c r="K890" s="26" t="b">
        <f t="shared" si="165"/>
        <v>0</v>
      </c>
      <c r="L890" s="23">
        <v>7.8</v>
      </c>
      <c r="M890" s="37">
        <v>112624</v>
      </c>
      <c r="N890" s="37">
        <v>3128496</v>
      </c>
      <c r="O890" s="37">
        <v>13873</v>
      </c>
      <c r="P890" s="37">
        <v>14838</v>
      </c>
      <c r="Q890" s="37">
        <v>9113.2</v>
      </c>
      <c r="R890" s="37">
        <v>3689.4</v>
      </c>
      <c r="S890" s="37">
        <v>4795.3</v>
      </c>
      <c r="T890" s="37">
        <f t="shared" si="166"/>
        <v>2235</v>
      </c>
      <c r="U890" s="37">
        <f t="shared" si="167"/>
        <v>68174</v>
      </c>
      <c r="V890" s="37">
        <f t="shared" si="168"/>
        <v>447</v>
      </c>
      <c r="W890" s="37">
        <f t="shared" si="169"/>
        <v>98.79999999999927</v>
      </c>
      <c r="X890" s="37">
        <f t="shared" si="170"/>
        <v>339.90000000000146</v>
      </c>
      <c r="Y890" s="37">
        <f t="shared" si="171"/>
        <v>156.4000000000001</v>
      </c>
      <c r="Z890" s="37">
        <f t="shared" si="171"/>
        <v>164.40000000000055</v>
      </c>
    </row>
    <row r="891" spans="1:26" ht="16.5" customHeight="1">
      <c r="A891" s="58" t="s">
        <v>23</v>
      </c>
      <c r="B891" s="58">
        <v>2012</v>
      </c>
      <c r="C891" s="21" t="str">
        <f t="shared" si="161"/>
        <v>October-2012</v>
      </c>
      <c r="D891" s="28">
        <v>231.741</v>
      </c>
      <c r="E891" s="23">
        <v>340.4228474344731</v>
      </c>
      <c r="F891" s="24">
        <v>7.25</v>
      </c>
      <c r="G891" s="1">
        <f t="shared" si="160"/>
        <v>7.416914331324066</v>
      </c>
      <c r="H891" s="25">
        <f t="shared" si="162"/>
        <v>0</v>
      </c>
      <c r="I891" s="25">
        <f t="shared" si="163"/>
        <v>-0.0025498790261433424</v>
      </c>
      <c r="J891" s="26" t="b">
        <f t="shared" si="164"/>
        <v>0</v>
      </c>
      <c r="K891" s="26" t="b">
        <f t="shared" si="165"/>
        <v>0</v>
      </c>
      <c r="L891" s="23">
        <v>7.8</v>
      </c>
      <c r="M891" s="37">
        <v>112788</v>
      </c>
      <c r="N891" s="37">
        <v>3132830</v>
      </c>
      <c r="O891" s="37">
        <v>13885</v>
      </c>
      <c r="P891" s="37">
        <v>14860.8</v>
      </c>
      <c r="Q891" s="37">
        <v>9136</v>
      </c>
      <c r="R891" s="37">
        <v>3697.8</v>
      </c>
      <c r="S891" s="37">
        <v>4803.1</v>
      </c>
      <c r="T891" s="37">
        <f t="shared" si="166"/>
        <v>2212</v>
      </c>
      <c r="U891" s="37">
        <f t="shared" si="167"/>
        <v>58076</v>
      </c>
      <c r="V891" s="37">
        <f t="shared" si="168"/>
        <v>421</v>
      </c>
      <c r="W891" s="37">
        <f t="shared" si="169"/>
        <v>119.09999999999854</v>
      </c>
      <c r="X891" s="37">
        <f t="shared" si="170"/>
        <v>328.7000000000007</v>
      </c>
      <c r="Y891" s="37">
        <f t="shared" si="171"/>
        <v>154</v>
      </c>
      <c r="Z891" s="37">
        <f t="shared" si="171"/>
        <v>155.60000000000036</v>
      </c>
    </row>
    <row r="892" spans="1:26" ht="16.5" customHeight="1">
      <c r="A892" s="58" t="s">
        <v>22</v>
      </c>
      <c r="B892" s="58">
        <v>2012</v>
      </c>
      <c r="C892" s="21" t="str">
        <f t="shared" si="161"/>
        <v>November-2012</v>
      </c>
      <c r="D892" s="28">
        <v>231.202</v>
      </c>
      <c r="E892" s="23">
        <v>339.6411118012692</v>
      </c>
      <c r="F892" s="24">
        <v>7.25</v>
      </c>
      <c r="G892" s="1">
        <f t="shared" si="160"/>
        <v>7.433985486787158</v>
      </c>
      <c r="H892" s="25">
        <f t="shared" si="162"/>
        <v>0</v>
      </c>
      <c r="I892" s="25">
        <f t="shared" si="163"/>
        <v>0.0023016519674488034</v>
      </c>
      <c r="J892" s="26" t="b">
        <f t="shared" si="164"/>
        <v>0</v>
      </c>
      <c r="K892" s="26" t="b">
        <f t="shared" si="165"/>
        <v>0</v>
      </c>
      <c r="L892" s="23">
        <v>7.7</v>
      </c>
      <c r="M892" s="37">
        <v>112959</v>
      </c>
      <c r="N892" s="37">
        <v>3146266</v>
      </c>
      <c r="O892" s="37">
        <v>13912</v>
      </c>
      <c r="P892" s="37">
        <v>14936.3</v>
      </c>
      <c r="Q892" s="37">
        <v>9153.3</v>
      </c>
      <c r="R892" s="37">
        <v>3711.1</v>
      </c>
      <c r="S892" s="37">
        <v>4803.9</v>
      </c>
      <c r="T892" s="37">
        <f t="shared" si="166"/>
        <v>2210</v>
      </c>
      <c r="U892" s="37">
        <f t="shared" si="167"/>
        <v>65243</v>
      </c>
      <c r="V892" s="37">
        <f t="shared" si="168"/>
        <v>401</v>
      </c>
      <c r="W892" s="37">
        <f t="shared" si="169"/>
        <v>184</v>
      </c>
      <c r="X892" s="37">
        <f t="shared" si="170"/>
        <v>311.09999999999854</v>
      </c>
      <c r="Y892" s="37">
        <f t="shared" si="171"/>
        <v>152.5999999999999</v>
      </c>
      <c r="Z892" s="37">
        <f t="shared" si="171"/>
        <v>133</v>
      </c>
    </row>
    <row r="893" spans="1:26" ht="16.5" customHeight="1">
      <c r="A893" s="58" t="s">
        <v>21</v>
      </c>
      <c r="B893" s="58">
        <v>2012</v>
      </c>
      <c r="C893" s="21" t="str">
        <f t="shared" si="161"/>
        <v>December-2012</v>
      </c>
      <c r="D893" s="28">
        <v>231.165</v>
      </c>
      <c r="E893" s="23">
        <v>339.5976258814204</v>
      </c>
      <c r="F893" s="24">
        <v>7.25</v>
      </c>
      <c r="G893" s="1">
        <f t="shared" si="160"/>
        <v>7.434937418344973</v>
      </c>
      <c r="H893" s="25">
        <f t="shared" si="162"/>
        <v>0</v>
      </c>
      <c r="I893" s="25">
        <f t="shared" si="163"/>
        <v>0.00012805130700166423</v>
      </c>
      <c r="J893" s="26" t="b">
        <f t="shared" si="164"/>
        <v>0</v>
      </c>
      <c r="K893" s="26" t="b">
        <f t="shared" si="165"/>
        <v>0</v>
      </c>
      <c r="L893" s="23">
        <v>7.9</v>
      </c>
      <c r="M893" s="37">
        <v>113192</v>
      </c>
      <c r="N893" s="37">
        <v>3153141</v>
      </c>
      <c r="O893" s="37">
        <v>13981</v>
      </c>
      <c r="P893" s="37">
        <v>14899.5</v>
      </c>
      <c r="Q893" s="37">
        <v>9208.4</v>
      </c>
      <c r="R893" s="37">
        <v>3734.4</v>
      </c>
      <c r="S893" s="37">
        <v>4827.8</v>
      </c>
      <c r="T893" s="37">
        <f t="shared" si="166"/>
        <v>2219</v>
      </c>
      <c r="U893" s="37">
        <f t="shared" si="167"/>
        <v>64199</v>
      </c>
      <c r="V893" s="37">
        <f t="shared" si="168"/>
        <v>443</v>
      </c>
      <c r="W893" s="37">
        <f t="shared" si="169"/>
        <v>141.5</v>
      </c>
      <c r="X893" s="37">
        <f t="shared" si="170"/>
        <v>332.89999999999964</v>
      </c>
      <c r="Y893" s="37">
        <f t="shared" si="171"/>
        <v>168.30000000000018</v>
      </c>
      <c r="Z893" s="37">
        <f t="shared" si="171"/>
        <v>132.90000000000055</v>
      </c>
    </row>
    <row r="894" spans="1:26" ht="16.5" customHeight="1">
      <c r="A894" s="58" t="s">
        <v>20</v>
      </c>
      <c r="B894" s="58">
        <v>2013</v>
      </c>
      <c r="C894" s="21" t="str">
        <f t="shared" si="161"/>
        <v>January-2013</v>
      </c>
      <c r="D894" s="23">
        <v>231.444</v>
      </c>
      <c r="E894" s="23">
        <v>340.0100104220949</v>
      </c>
      <c r="F894" s="24">
        <v>7.25</v>
      </c>
      <c r="G894" s="1">
        <f t="shared" si="160"/>
        <v>7.425919880160136</v>
      </c>
      <c r="H894" s="25">
        <f t="shared" si="162"/>
        <v>0</v>
      </c>
      <c r="I894" s="25">
        <f t="shared" si="163"/>
        <v>-0.0012128599983352029</v>
      </c>
      <c r="J894" s="26" t="b">
        <f t="shared" si="164"/>
        <v>0</v>
      </c>
      <c r="K894" s="26" t="b">
        <f t="shared" si="165"/>
        <v>0</v>
      </c>
      <c r="L894" s="23">
        <v>8</v>
      </c>
      <c r="M894" s="37">
        <v>113395</v>
      </c>
      <c r="N894" s="37">
        <v>3148387</v>
      </c>
      <c r="O894" s="37">
        <v>14032</v>
      </c>
      <c r="P894" s="37">
        <v>14941.2</v>
      </c>
      <c r="Q894" s="37">
        <v>9245</v>
      </c>
      <c r="R894" s="37">
        <v>3752.9</v>
      </c>
      <c r="S894" s="37">
        <v>4843.4</v>
      </c>
      <c r="T894" s="37">
        <f t="shared" si="166"/>
        <v>2075</v>
      </c>
      <c r="U894" s="37">
        <f t="shared" si="167"/>
        <v>48560</v>
      </c>
      <c r="V894" s="37">
        <f t="shared" si="168"/>
        <v>434</v>
      </c>
      <c r="W894" s="37">
        <f t="shared" si="169"/>
        <v>125.10000000000036</v>
      </c>
      <c r="X894" s="37">
        <f t="shared" si="170"/>
        <v>330.39999999999964</v>
      </c>
      <c r="Y894" s="37">
        <f t="shared" si="171"/>
        <v>171.0999999999999</v>
      </c>
      <c r="Z894" s="37">
        <f t="shared" si="171"/>
        <v>127.19999999999982</v>
      </c>
    </row>
    <row r="895" spans="1:26" ht="16.5" customHeight="1">
      <c r="A895" s="58" t="s">
        <v>19</v>
      </c>
      <c r="B895" s="58">
        <v>2013</v>
      </c>
      <c r="C895" s="21" t="str">
        <f t="shared" si="161"/>
        <v>February-2013</v>
      </c>
      <c r="D895" s="23">
        <v>232.803</v>
      </c>
      <c r="E895" s="23">
        <v>342.0358850994547</v>
      </c>
      <c r="F895" s="24">
        <v>7.25</v>
      </c>
      <c r="G895" s="1">
        <f t="shared" si="160"/>
        <v>7.381936240733109</v>
      </c>
      <c r="H895" s="25">
        <f t="shared" si="162"/>
        <v>0</v>
      </c>
      <c r="I895" s="25">
        <f t="shared" si="163"/>
        <v>-0.005922988685151176</v>
      </c>
      <c r="J895" s="26" t="b">
        <f t="shared" si="164"/>
        <v>0</v>
      </c>
      <c r="K895" s="26" t="b">
        <f t="shared" si="165"/>
        <v>0</v>
      </c>
      <c r="L895" s="23">
        <v>7.7</v>
      </c>
      <c r="M895" s="37">
        <v>113692</v>
      </c>
      <c r="N895" s="37">
        <v>3174597</v>
      </c>
      <c r="O895" s="37">
        <v>14081</v>
      </c>
      <c r="P895" s="37">
        <v>14952</v>
      </c>
      <c r="Q895" s="37">
        <v>9275.6</v>
      </c>
      <c r="R895" s="37">
        <v>3756.1</v>
      </c>
      <c r="S895" s="37">
        <v>4863.4</v>
      </c>
      <c r="T895" s="37">
        <f t="shared" si="166"/>
        <v>2111</v>
      </c>
      <c r="U895" s="37">
        <f t="shared" si="167"/>
        <v>65839</v>
      </c>
      <c r="V895" s="37">
        <f t="shared" si="168"/>
        <v>440</v>
      </c>
      <c r="W895" s="37">
        <f t="shared" si="169"/>
        <v>152.20000000000073</v>
      </c>
      <c r="X895" s="37">
        <f t="shared" si="170"/>
        <v>331.8000000000011</v>
      </c>
      <c r="Y895" s="37">
        <f t="shared" si="171"/>
        <v>156.79999999999973</v>
      </c>
      <c r="Z895" s="37">
        <f t="shared" si="171"/>
        <v>145.79999999999927</v>
      </c>
    </row>
    <row r="896" spans="1:26" ht="16.5" customHeight="1">
      <c r="A896" s="58" t="s">
        <v>18</v>
      </c>
      <c r="B896" s="58">
        <v>2013</v>
      </c>
      <c r="C896" s="21" t="str">
        <f t="shared" si="161"/>
        <v>March-2013</v>
      </c>
      <c r="D896" s="23">
        <v>232.245</v>
      </c>
      <c r="E896" s="23">
        <v>341.2242399247336</v>
      </c>
      <c r="F896" s="24">
        <v>7.25</v>
      </c>
      <c r="G896" s="1">
        <f t="shared" si="160"/>
        <v>7.399495113254039</v>
      </c>
      <c r="H896" s="25">
        <f t="shared" si="162"/>
        <v>0</v>
      </c>
      <c r="I896" s="25">
        <f t="shared" si="163"/>
        <v>0.0023786269548145</v>
      </c>
      <c r="J896" s="26" t="b">
        <f t="shared" si="164"/>
        <v>0</v>
      </c>
      <c r="K896" s="26" t="b">
        <f t="shared" si="165"/>
        <v>0</v>
      </c>
      <c r="L896" s="23">
        <v>7.5</v>
      </c>
      <c r="M896" s="37">
        <v>113842</v>
      </c>
      <c r="N896" s="37">
        <v>3168407</v>
      </c>
      <c r="O896" s="37">
        <v>14111</v>
      </c>
      <c r="P896" s="37">
        <v>14946.8</v>
      </c>
      <c r="Q896" s="37">
        <v>9284.6</v>
      </c>
      <c r="R896" s="37">
        <v>3764.5</v>
      </c>
      <c r="S896" s="37">
        <v>4872.1</v>
      </c>
      <c r="T896" s="37">
        <f t="shared" si="166"/>
        <v>2024</v>
      </c>
      <c r="U896" s="37">
        <f t="shared" si="167"/>
        <v>53651</v>
      </c>
      <c r="V896" s="37">
        <f t="shared" si="168"/>
        <v>409</v>
      </c>
      <c r="W896" s="37">
        <f t="shared" si="169"/>
        <v>139.6999999999989</v>
      </c>
      <c r="X896" s="37">
        <f t="shared" si="170"/>
        <v>295.60000000000036</v>
      </c>
      <c r="Y896" s="37">
        <f t="shared" si="171"/>
        <v>138.4000000000001</v>
      </c>
      <c r="Z896" s="37">
        <f t="shared" si="171"/>
        <v>133.90000000000055</v>
      </c>
    </row>
    <row r="897" spans="1:26" ht="16.5" customHeight="1">
      <c r="A897" s="58" t="s">
        <v>17</v>
      </c>
      <c r="B897" s="58">
        <v>2013</v>
      </c>
      <c r="C897" s="21" t="str">
        <f t="shared" si="161"/>
        <v>April-2013</v>
      </c>
      <c r="D897" s="23">
        <v>231.672</v>
      </c>
      <c r="E897" s="23">
        <v>340.3380848144979</v>
      </c>
      <c r="F897" s="24">
        <v>7.25</v>
      </c>
      <c r="G897" s="1">
        <f t="shared" si="160"/>
        <v>7.418761544782994</v>
      </c>
      <c r="H897" s="25">
        <f t="shared" si="162"/>
        <v>0</v>
      </c>
      <c r="I897" s="25">
        <f t="shared" si="163"/>
        <v>0.002603749476696615</v>
      </c>
      <c r="J897" s="26" t="b">
        <f t="shared" si="164"/>
        <v>0</v>
      </c>
      <c r="K897" s="26" t="b">
        <f t="shared" si="165"/>
        <v>0</v>
      </c>
      <c r="L897" s="23">
        <v>7.6</v>
      </c>
      <c r="M897" s="37">
        <v>114035</v>
      </c>
      <c r="N897" s="37">
        <v>3173832</v>
      </c>
      <c r="O897" s="37">
        <v>14150</v>
      </c>
      <c r="P897" s="37">
        <v>14967.2</v>
      </c>
      <c r="Q897" s="37">
        <v>9310.9</v>
      </c>
      <c r="R897" s="37">
        <v>3774.8</v>
      </c>
      <c r="S897" s="37">
        <v>4887.1</v>
      </c>
      <c r="T897" s="37">
        <f t="shared" si="166"/>
        <v>2127</v>
      </c>
      <c r="U897" s="37">
        <f t="shared" si="167"/>
        <v>56380</v>
      </c>
      <c r="V897" s="37">
        <f t="shared" si="168"/>
        <v>450</v>
      </c>
      <c r="W897" s="37">
        <f t="shared" si="169"/>
        <v>138.8000000000011</v>
      </c>
      <c r="X897" s="37">
        <f t="shared" si="170"/>
        <v>316.10000000000036</v>
      </c>
      <c r="Y897" s="37">
        <f t="shared" si="171"/>
        <v>150.5</v>
      </c>
      <c r="Z897" s="37">
        <f t="shared" si="171"/>
        <v>141.20000000000073</v>
      </c>
    </row>
    <row r="898" spans="1:26" ht="16.5" customHeight="1">
      <c r="A898" s="58" t="s">
        <v>16</v>
      </c>
      <c r="B898" s="58">
        <v>2013</v>
      </c>
      <c r="C898" s="21" t="str">
        <f t="shared" si="161"/>
        <v>May-2013</v>
      </c>
      <c r="D898" s="23">
        <v>231.99</v>
      </c>
      <c r="E898" s="23">
        <v>340.7970894417138</v>
      </c>
      <c r="F898" s="24">
        <v>7.25</v>
      </c>
      <c r="G898" s="1">
        <f t="shared" si="160"/>
        <v>7.4087695407936245</v>
      </c>
      <c r="H898" s="25">
        <f t="shared" si="162"/>
        <v>0</v>
      </c>
      <c r="I898" s="25">
        <f t="shared" si="163"/>
        <v>-0.0013468560660769846</v>
      </c>
      <c r="J898" s="26" t="b">
        <f t="shared" si="164"/>
        <v>0</v>
      </c>
      <c r="K898" s="26" t="b">
        <f t="shared" si="165"/>
        <v>0</v>
      </c>
      <c r="L898" s="23">
        <v>7.5</v>
      </c>
      <c r="M898" s="37">
        <v>114260</v>
      </c>
      <c r="N898" s="37">
        <v>3179932</v>
      </c>
      <c r="O898" s="37">
        <v>14198</v>
      </c>
      <c r="P898" s="37">
        <v>15000.3</v>
      </c>
      <c r="Q898" s="37">
        <v>9361.3</v>
      </c>
      <c r="R898" s="37">
        <v>3799.9</v>
      </c>
      <c r="S898" s="37">
        <v>4909.9</v>
      </c>
      <c r="T898" s="37">
        <f t="shared" si="166"/>
        <v>2222</v>
      </c>
      <c r="U898" s="37">
        <f t="shared" si="167"/>
        <v>68740</v>
      </c>
      <c r="V898" s="37">
        <f t="shared" si="168"/>
        <v>494</v>
      </c>
      <c r="W898" s="37">
        <f t="shared" si="169"/>
        <v>173.6999999999989</v>
      </c>
      <c r="X898" s="37">
        <f t="shared" si="170"/>
        <v>367</v>
      </c>
      <c r="Y898" s="37">
        <f t="shared" si="171"/>
        <v>175.5999999999999</v>
      </c>
      <c r="Z898" s="37">
        <f t="shared" si="171"/>
        <v>163.29999999999927</v>
      </c>
    </row>
    <row r="899" spans="1:26" ht="16.5" customHeight="1">
      <c r="A899" s="58" t="s">
        <v>27</v>
      </c>
      <c r="B899" s="58">
        <v>2013</v>
      </c>
      <c r="C899" s="21" t="str">
        <f t="shared" si="161"/>
        <v>June-2013</v>
      </c>
      <c r="D899" s="23">
        <v>232.583</v>
      </c>
      <c r="E899" s="23">
        <v>341.6471195354255</v>
      </c>
      <c r="F899" s="24">
        <v>7.25</v>
      </c>
      <c r="G899" s="1">
        <f aca="true" t="shared" si="172" ref="G899:G922">F899/(E899/$E$922)</f>
        <v>7.3903362606430045</v>
      </c>
      <c r="H899" s="25">
        <f t="shared" si="162"/>
        <v>0</v>
      </c>
      <c r="I899" s="25">
        <f t="shared" si="163"/>
        <v>-0.0024880353004805844</v>
      </c>
      <c r="J899" s="26" t="b">
        <f t="shared" si="164"/>
        <v>0</v>
      </c>
      <c r="K899" s="26" t="b">
        <f t="shared" si="165"/>
        <v>0</v>
      </c>
      <c r="L899" s="23">
        <v>7.5</v>
      </c>
      <c r="M899" s="37">
        <v>114433</v>
      </c>
      <c r="N899" s="37">
        <v>3184785</v>
      </c>
      <c r="O899" s="37">
        <v>14255</v>
      </c>
      <c r="P899" s="37">
        <v>15039.9</v>
      </c>
      <c r="Q899" s="37">
        <v>9400.7</v>
      </c>
      <c r="R899" s="37">
        <v>3818.3</v>
      </c>
      <c r="S899" s="37">
        <v>4926.8</v>
      </c>
      <c r="T899" s="37">
        <f t="shared" si="166"/>
        <v>2323</v>
      </c>
      <c r="U899" s="37">
        <f t="shared" si="167"/>
        <v>62480</v>
      </c>
      <c r="V899" s="37">
        <f t="shared" si="168"/>
        <v>544</v>
      </c>
      <c r="W899" s="37">
        <f t="shared" si="169"/>
        <v>229.29999999999927</v>
      </c>
      <c r="X899" s="37">
        <f t="shared" si="170"/>
        <v>386.7000000000007</v>
      </c>
      <c r="Y899" s="37">
        <f t="shared" si="171"/>
        <v>179.60000000000036</v>
      </c>
      <c r="Z899" s="37">
        <f t="shared" si="171"/>
        <v>172.5</v>
      </c>
    </row>
    <row r="900" spans="1:26" ht="16.5" customHeight="1">
      <c r="A900" s="58" t="s">
        <v>26</v>
      </c>
      <c r="B900" s="58">
        <v>2013</v>
      </c>
      <c r="C900" s="21" t="str">
        <f aca="true" t="shared" si="173" ref="C900:C930">CONCATENATE(A900,"-",B900)</f>
        <v>July-2013</v>
      </c>
      <c r="D900" s="23">
        <v>232.98</v>
      </c>
      <c r="E900" s="23">
        <v>342.2949708042946</v>
      </c>
      <c r="F900" s="24">
        <v>7.25</v>
      </c>
      <c r="G900" s="1">
        <f t="shared" si="172"/>
        <v>7.3763487962272185</v>
      </c>
      <c r="H900" s="25">
        <f aca="true" t="shared" si="174" ref="H900:H922">F900/F899-1</f>
        <v>0</v>
      </c>
      <c r="I900" s="25">
        <f aca="true" t="shared" si="175" ref="I900:I922">G900/G899-1</f>
        <v>-0.0018926695514892566</v>
      </c>
      <c r="J900" s="26" t="b">
        <f aca="true" t="shared" si="176" ref="J900:J922">IF(H900&gt;0,TRUE,FALSE)</f>
        <v>0</v>
      </c>
      <c r="K900" s="26" t="b">
        <f t="shared" si="165"/>
        <v>0</v>
      </c>
      <c r="L900" s="23">
        <v>7.3</v>
      </c>
      <c r="M900" s="37">
        <v>114595</v>
      </c>
      <c r="N900" s="37">
        <v>3179971</v>
      </c>
      <c r="O900" s="37">
        <v>14296</v>
      </c>
      <c r="P900" s="37">
        <v>15084.8</v>
      </c>
      <c r="Q900" s="37">
        <v>9443.1</v>
      </c>
      <c r="R900" s="37">
        <v>3837.7</v>
      </c>
      <c r="S900" s="37">
        <v>4945.2</v>
      </c>
      <c r="T900" s="37">
        <f t="shared" si="166"/>
        <v>2325</v>
      </c>
      <c r="U900" s="37">
        <f t="shared" si="167"/>
        <v>53319</v>
      </c>
      <c r="V900" s="37">
        <f t="shared" si="168"/>
        <v>553</v>
      </c>
      <c r="W900" s="37">
        <f t="shared" si="169"/>
        <v>284.59999999999854</v>
      </c>
      <c r="X900" s="37">
        <f t="shared" si="170"/>
        <v>406.5</v>
      </c>
      <c r="Y900" s="37">
        <f t="shared" si="171"/>
        <v>185.19999999999982</v>
      </c>
      <c r="Z900" s="37">
        <f t="shared" si="171"/>
        <v>187.39999999999964</v>
      </c>
    </row>
    <row r="901" spans="1:26" ht="16.5" customHeight="1">
      <c r="A901" s="58" t="s">
        <v>25</v>
      </c>
      <c r="B901" s="58">
        <v>2013</v>
      </c>
      <c r="C901" s="21" t="str">
        <f t="shared" si="173"/>
        <v>August-2013</v>
      </c>
      <c r="D901" s="23">
        <v>233.413</v>
      </c>
      <c r="E901" s="23">
        <v>342.9183151827671</v>
      </c>
      <c r="F901" s="24">
        <v>7.25</v>
      </c>
      <c r="G901" s="1">
        <f t="shared" si="172"/>
        <v>7.362940339016848</v>
      </c>
      <c r="H901" s="25">
        <f t="shared" si="174"/>
        <v>0</v>
      </c>
      <c r="I901" s="25">
        <f t="shared" si="175"/>
        <v>-0.0018177634464937587</v>
      </c>
      <c r="J901" s="26" t="b">
        <f t="shared" si="176"/>
        <v>0</v>
      </c>
      <c r="K901" s="26" t="b">
        <f t="shared" si="165"/>
        <v>0</v>
      </c>
      <c r="L901" s="23">
        <v>7.2</v>
      </c>
      <c r="M901" s="37">
        <v>114837</v>
      </c>
      <c r="N901" s="37">
        <v>3196580</v>
      </c>
      <c r="O901" s="37">
        <v>14334</v>
      </c>
      <c r="P901" s="37">
        <v>15129.3</v>
      </c>
      <c r="Q901" s="37">
        <v>9469.4</v>
      </c>
      <c r="R901" s="37">
        <v>3851.4</v>
      </c>
      <c r="S901" s="37">
        <v>4956.1</v>
      </c>
      <c r="T901" s="37">
        <f t="shared" si="166"/>
        <v>2393</v>
      </c>
      <c r="U901" s="37">
        <f t="shared" si="167"/>
        <v>73662</v>
      </c>
      <c r="V901" s="37">
        <f t="shared" si="168"/>
        <v>525</v>
      </c>
      <c r="W901" s="37">
        <f t="shared" si="169"/>
        <v>318.1999999999989</v>
      </c>
      <c r="X901" s="37">
        <f t="shared" si="170"/>
        <v>401.6999999999989</v>
      </c>
      <c r="Y901" s="37">
        <f t="shared" si="171"/>
        <v>187.4000000000001</v>
      </c>
      <c r="Z901" s="37">
        <f t="shared" si="171"/>
        <v>183.90000000000055</v>
      </c>
    </row>
    <row r="902" spans="1:26" ht="16.5" customHeight="1">
      <c r="A902" s="58" t="s">
        <v>24</v>
      </c>
      <c r="B902" s="58">
        <v>2013</v>
      </c>
      <c r="C902" s="21" t="str">
        <f t="shared" si="173"/>
        <v>September-2013</v>
      </c>
      <c r="D902" s="23">
        <v>233.773</v>
      </c>
      <c r="E902" s="23">
        <v>343.4475996053795</v>
      </c>
      <c r="F902" s="24">
        <v>7.25</v>
      </c>
      <c r="G902" s="1">
        <f t="shared" si="172"/>
        <v>7.3515933689680155</v>
      </c>
      <c r="H902" s="25">
        <f t="shared" si="174"/>
        <v>0</v>
      </c>
      <c r="I902" s="25">
        <f t="shared" si="175"/>
        <v>-0.001541092216747253</v>
      </c>
      <c r="J902" s="26" t="b">
        <f t="shared" si="176"/>
        <v>0</v>
      </c>
      <c r="K902" s="26" t="b">
        <f t="shared" si="165"/>
        <v>0</v>
      </c>
      <c r="L902" s="23">
        <v>7.2</v>
      </c>
      <c r="M902" s="37">
        <v>115016</v>
      </c>
      <c r="N902" s="37">
        <v>3201028</v>
      </c>
      <c r="O902" s="37">
        <v>14340</v>
      </c>
      <c r="P902" s="37">
        <v>15156.5</v>
      </c>
      <c r="Q902" s="37">
        <v>9476.5</v>
      </c>
      <c r="R902" s="37">
        <v>3857.4</v>
      </c>
      <c r="S902" s="37">
        <v>4957.1</v>
      </c>
      <c r="T902" s="37">
        <f t="shared" si="166"/>
        <v>2392</v>
      </c>
      <c r="U902" s="37">
        <f t="shared" si="167"/>
        <v>72532</v>
      </c>
      <c r="V902" s="37">
        <f t="shared" si="168"/>
        <v>467</v>
      </c>
      <c r="W902" s="37">
        <f t="shared" si="169"/>
        <v>318.5</v>
      </c>
      <c r="X902" s="37">
        <f t="shared" si="170"/>
        <v>363.2999999999993</v>
      </c>
      <c r="Y902" s="37">
        <f t="shared" si="171"/>
        <v>168</v>
      </c>
      <c r="Z902" s="37">
        <f t="shared" si="171"/>
        <v>161.80000000000018</v>
      </c>
    </row>
    <row r="903" spans="1:26" ht="16.5" customHeight="1">
      <c r="A903" s="58" t="s">
        <v>23</v>
      </c>
      <c r="B903" s="58">
        <v>2013</v>
      </c>
      <c r="C903" s="21" t="str">
        <f t="shared" si="173"/>
        <v>October-2013</v>
      </c>
      <c r="D903" s="23">
        <v>233.903</v>
      </c>
      <c r="E903" s="23">
        <v>343.6244649876256</v>
      </c>
      <c r="F903" s="24">
        <v>7.25</v>
      </c>
      <c r="G903" s="1">
        <f t="shared" si="172"/>
        <v>7.3478094638512275</v>
      </c>
      <c r="H903" s="25">
        <f t="shared" si="174"/>
        <v>0</v>
      </c>
      <c r="I903" s="25">
        <f t="shared" si="175"/>
        <v>-0.0005147054423276787</v>
      </c>
      <c r="J903" s="26" t="b">
        <f t="shared" si="176"/>
        <v>0</v>
      </c>
      <c r="K903" s="26" t="b">
        <f t="shared" si="165"/>
        <v>0</v>
      </c>
      <c r="L903" s="23">
        <v>7.2</v>
      </c>
      <c r="M903" s="37">
        <v>115219</v>
      </c>
      <c r="N903" s="37">
        <v>3197880</v>
      </c>
      <c r="O903" s="37">
        <v>14392</v>
      </c>
      <c r="P903" s="37">
        <v>15187.8</v>
      </c>
      <c r="Q903" s="37">
        <v>9501.2</v>
      </c>
      <c r="R903" s="37">
        <v>3866.8</v>
      </c>
      <c r="S903" s="37">
        <v>4964</v>
      </c>
      <c r="T903" s="37">
        <f t="shared" si="166"/>
        <v>2431</v>
      </c>
      <c r="U903" s="37">
        <f t="shared" si="167"/>
        <v>65050</v>
      </c>
      <c r="V903" s="37">
        <f t="shared" si="168"/>
        <v>507</v>
      </c>
      <c r="W903" s="37">
        <f t="shared" si="169"/>
        <v>327</v>
      </c>
      <c r="X903" s="37">
        <f t="shared" si="170"/>
        <v>365.2000000000007</v>
      </c>
      <c r="Y903" s="37">
        <f t="shared" si="171"/>
        <v>169</v>
      </c>
      <c r="Z903" s="37">
        <f t="shared" si="171"/>
        <v>160.89999999999964</v>
      </c>
    </row>
    <row r="904" spans="1:26" ht="16.5" customHeight="1">
      <c r="A904" s="58" t="s">
        <v>22</v>
      </c>
      <c r="B904" s="58">
        <v>2013</v>
      </c>
      <c r="C904" s="21" t="str">
        <f t="shared" si="173"/>
        <v>November-2013</v>
      </c>
      <c r="D904" s="23">
        <v>234.038</v>
      </c>
      <c r="E904" s="23">
        <v>343.8235509655939</v>
      </c>
      <c r="F904" s="24">
        <v>7.25</v>
      </c>
      <c r="G904" s="1">
        <f t="shared" si="172"/>
        <v>7.343554822687388</v>
      </c>
      <c r="H904" s="25">
        <f t="shared" si="174"/>
        <v>0</v>
      </c>
      <c r="I904" s="25">
        <f t="shared" si="175"/>
        <v>-0.0005790353145072036</v>
      </c>
      <c r="J904" s="26" t="b">
        <f t="shared" si="176"/>
        <v>0</v>
      </c>
      <c r="K904" s="26" t="b">
        <f t="shared" si="165"/>
        <v>0</v>
      </c>
      <c r="L904" s="23">
        <v>7</v>
      </c>
      <c r="M904" s="37">
        <v>115499</v>
      </c>
      <c r="N904" s="37">
        <v>3214946</v>
      </c>
      <c r="O904" s="37">
        <v>14443</v>
      </c>
      <c r="P904" s="37">
        <v>15218.9</v>
      </c>
      <c r="Q904" s="37">
        <v>9533.8</v>
      </c>
      <c r="R904" s="37">
        <v>3883</v>
      </c>
      <c r="S904" s="37">
        <v>4978</v>
      </c>
      <c r="T904" s="37">
        <f t="shared" si="166"/>
        <v>2540</v>
      </c>
      <c r="U904" s="37">
        <f t="shared" si="167"/>
        <v>68680</v>
      </c>
      <c r="V904" s="37">
        <f t="shared" si="168"/>
        <v>531</v>
      </c>
      <c r="W904" s="37">
        <f t="shared" si="169"/>
        <v>282.60000000000036</v>
      </c>
      <c r="X904" s="37">
        <f t="shared" si="170"/>
        <v>380.5</v>
      </c>
      <c r="Y904" s="37">
        <f t="shared" si="171"/>
        <v>171.9000000000001</v>
      </c>
      <c r="Z904" s="37">
        <f t="shared" si="171"/>
        <v>174.10000000000036</v>
      </c>
    </row>
    <row r="905" spans="1:26" ht="16.5" customHeight="1">
      <c r="A905" s="58" t="s">
        <v>21</v>
      </c>
      <c r="B905" s="58">
        <v>2013</v>
      </c>
      <c r="C905" s="21" t="str">
        <f t="shared" si="173"/>
        <v>December-2013</v>
      </c>
      <c r="D905" s="23">
        <v>234.697</v>
      </c>
      <c r="E905" s="23">
        <v>344.8212727795442</v>
      </c>
      <c r="F905" s="24">
        <v>7.25</v>
      </c>
      <c r="G905" s="1">
        <f t="shared" si="172"/>
        <v>7.322306641623978</v>
      </c>
      <c r="H905" s="25">
        <f t="shared" si="174"/>
        <v>0</v>
      </c>
      <c r="I905" s="25">
        <f t="shared" si="175"/>
        <v>-0.0028934462363874314</v>
      </c>
      <c r="J905" s="26" t="b">
        <f t="shared" si="176"/>
        <v>0</v>
      </c>
      <c r="K905" s="26" t="b">
        <f t="shared" si="165"/>
        <v>0</v>
      </c>
      <c r="L905" s="23">
        <v>6.7</v>
      </c>
      <c r="M905" s="37">
        <v>115570</v>
      </c>
      <c r="N905" s="37">
        <v>3198580</v>
      </c>
      <c r="O905" s="37">
        <v>14460</v>
      </c>
      <c r="P905" s="37">
        <v>15267.3</v>
      </c>
      <c r="Q905" s="37">
        <v>9541.7</v>
      </c>
      <c r="R905" s="37">
        <v>3891.4</v>
      </c>
      <c r="S905" s="37">
        <v>4973.2</v>
      </c>
      <c r="T905" s="37">
        <f t="shared" si="166"/>
        <v>2378</v>
      </c>
      <c r="U905" s="37">
        <f t="shared" si="167"/>
        <v>45439</v>
      </c>
      <c r="V905" s="37">
        <f t="shared" si="168"/>
        <v>479</v>
      </c>
      <c r="W905" s="37">
        <f t="shared" si="169"/>
        <v>367.7999999999993</v>
      </c>
      <c r="X905" s="37">
        <f t="shared" si="170"/>
        <v>333.3000000000011</v>
      </c>
      <c r="Y905" s="37">
        <f t="shared" si="171"/>
        <v>157</v>
      </c>
      <c r="Z905" s="37">
        <f t="shared" si="171"/>
        <v>145.39999999999964</v>
      </c>
    </row>
    <row r="906" spans="1:26" ht="16.5" customHeight="1">
      <c r="A906" s="58" t="s">
        <v>20</v>
      </c>
      <c r="B906" s="58">
        <v>2014</v>
      </c>
      <c r="C906" s="21" t="str">
        <f t="shared" si="173"/>
        <v>January-2014</v>
      </c>
      <c r="D906" s="23">
        <v>235.128</v>
      </c>
      <c r="E906" s="23">
        <v>345.380310880829</v>
      </c>
      <c r="F906" s="24">
        <v>7.25</v>
      </c>
      <c r="G906" s="1">
        <f t="shared" si="172"/>
        <v>7.310454638851965</v>
      </c>
      <c r="H906" s="25">
        <f t="shared" si="174"/>
        <v>0</v>
      </c>
      <c r="I906" s="25">
        <f t="shared" si="175"/>
        <v>-0.0016186160116048454</v>
      </c>
      <c r="J906" s="26" t="b">
        <f t="shared" si="176"/>
        <v>0</v>
      </c>
      <c r="K906" s="26" t="b">
        <f t="shared" si="165"/>
        <v>0</v>
      </c>
      <c r="L906" s="23">
        <v>6.6</v>
      </c>
      <c r="M906" s="37">
        <v>115767</v>
      </c>
      <c r="N906" s="37">
        <v>3203974</v>
      </c>
      <c r="O906" s="37">
        <v>14494</v>
      </c>
      <c r="P906" s="37">
        <v>15258.6</v>
      </c>
      <c r="Q906" s="37">
        <v>9561.6</v>
      </c>
      <c r="R906" s="37">
        <v>3902.2</v>
      </c>
      <c r="S906" s="37">
        <v>4980.6</v>
      </c>
      <c r="T906" s="37">
        <f t="shared" si="166"/>
        <v>2372</v>
      </c>
      <c r="U906" s="37">
        <f t="shared" si="167"/>
        <v>55587</v>
      </c>
      <c r="V906" s="37">
        <f t="shared" si="168"/>
        <v>462</v>
      </c>
      <c r="W906" s="37">
        <f t="shared" si="169"/>
        <v>317.39999999999964</v>
      </c>
      <c r="X906" s="37">
        <f t="shared" si="170"/>
        <v>316.60000000000036</v>
      </c>
      <c r="Y906" s="37">
        <f t="shared" si="171"/>
        <v>149.29999999999973</v>
      </c>
      <c r="Z906" s="37">
        <f t="shared" si="171"/>
        <v>137.20000000000073</v>
      </c>
    </row>
    <row r="907" spans="1:26" ht="16.5" customHeight="1">
      <c r="A907" s="58" t="s">
        <v>19</v>
      </c>
      <c r="B907" s="58">
        <v>2014</v>
      </c>
      <c r="C907" s="21" t="str">
        <f t="shared" si="173"/>
        <v>February-2014</v>
      </c>
      <c r="D907" s="23">
        <v>235.356</v>
      </c>
      <c r="E907" s="23">
        <v>345.7446914358487</v>
      </c>
      <c r="F907" s="24">
        <v>7.25</v>
      </c>
      <c r="G907" s="1">
        <f t="shared" si="172"/>
        <v>7.302750145956675</v>
      </c>
      <c r="H907" s="25">
        <f t="shared" si="174"/>
        <v>0</v>
      </c>
      <c r="I907" s="25">
        <f t="shared" si="175"/>
        <v>-0.001053900649946482</v>
      </c>
      <c r="J907" s="26" t="b">
        <f t="shared" si="176"/>
        <v>0</v>
      </c>
      <c r="K907" s="26" t="b">
        <f t="shared" si="165"/>
        <v>0</v>
      </c>
      <c r="L907" s="23">
        <v>6.7</v>
      </c>
      <c r="M907" s="37">
        <v>115925</v>
      </c>
      <c r="N907" s="37">
        <v>3199419</v>
      </c>
      <c r="O907" s="37">
        <v>14512</v>
      </c>
      <c r="P907" s="37">
        <v>15240.9</v>
      </c>
      <c r="Q907" s="37">
        <v>9583.2</v>
      </c>
      <c r="R907" s="37">
        <v>3906.3</v>
      </c>
      <c r="S907" s="37">
        <v>4990.1</v>
      </c>
      <c r="T907" s="37">
        <f t="shared" si="166"/>
        <v>2233</v>
      </c>
      <c r="U907" s="37">
        <f t="shared" si="167"/>
        <v>24822</v>
      </c>
      <c r="V907" s="37">
        <f t="shared" si="168"/>
        <v>431</v>
      </c>
      <c r="W907" s="37">
        <f t="shared" si="169"/>
        <v>288.89999999999964</v>
      </c>
      <c r="X907" s="37">
        <f t="shared" si="170"/>
        <v>307.60000000000036</v>
      </c>
      <c r="Y907" s="37">
        <f t="shared" si="171"/>
        <v>150.20000000000027</v>
      </c>
      <c r="Z907" s="37">
        <f t="shared" si="171"/>
        <v>126.70000000000073</v>
      </c>
    </row>
    <row r="908" spans="1:26" ht="16.5" customHeight="1">
      <c r="A908" s="58" t="s">
        <v>18</v>
      </c>
      <c r="B908" s="58">
        <v>2014</v>
      </c>
      <c r="C908" s="21" t="str">
        <f t="shared" si="173"/>
        <v>March-2014</v>
      </c>
      <c r="D908" s="23">
        <v>235.79</v>
      </c>
      <c r="E908" s="23">
        <v>346.3611236896565</v>
      </c>
      <c r="F908" s="24">
        <v>7.25</v>
      </c>
      <c r="G908" s="1">
        <f t="shared" si="172"/>
        <v>7.2897531597952</v>
      </c>
      <c r="H908" s="25">
        <f t="shared" si="174"/>
        <v>0</v>
      </c>
      <c r="I908" s="25">
        <f t="shared" si="175"/>
        <v>-0.001779738578167045</v>
      </c>
      <c r="J908" s="26" t="b">
        <f t="shared" si="176"/>
        <v>0</v>
      </c>
      <c r="K908" s="26" t="b">
        <f t="shared" si="165"/>
        <v>0</v>
      </c>
      <c r="L908" s="23">
        <v>6.6</v>
      </c>
      <c r="M908" s="37">
        <v>116186</v>
      </c>
      <c r="N908" s="37">
        <v>3235503</v>
      </c>
      <c r="O908" s="37">
        <v>14561</v>
      </c>
      <c r="P908" s="37">
        <v>15261.7</v>
      </c>
      <c r="Q908" s="37">
        <v>9615.3</v>
      </c>
      <c r="R908" s="37">
        <v>3920.7</v>
      </c>
      <c r="S908" s="37">
        <v>5009.8</v>
      </c>
      <c r="T908" s="37">
        <f t="shared" si="166"/>
        <v>2344</v>
      </c>
      <c r="U908" s="37">
        <f t="shared" si="167"/>
        <v>67096</v>
      </c>
      <c r="V908" s="37">
        <f t="shared" si="168"/>
        <v>450</v>
      </c>
      <c r="W908" s="37">
        <f t="shared" si="169"/>
        <v>314.90000000000146</v>
      </c>
      <c r="X908" s="37">
        <f t="shared" si="170"/>
        <v>330.6999999999989</v>
      </c>
      <c r="Y908" s="37">
        <f t="shared" si="171"/>
        <v>156.19999999999982</v>
      </c>
      <c r="Z908" s="37">
        <f t="shared" si="171"/>
        <v>137.69999999999982</v>
      </c>
    </row>
    <row r="909" spans="1:26" ht="16.5" customHeight="1">
      <c r="A909" s="58" t="s">
        <v>28</v>
      </c>
      <c r="B909" s="58">
        <v>2014</v>
      </c>
      <c r="C909" s="21" t="str">
        <f t="shared" si="173"/>
        <v>April -2014</v>
      </c>
      <c r="D909" s="23">
        <v>236.24</v>
      </c>
      <c r="E909" s="23">
        <v>347.0776472970237</v>
      </c>
      <c r="F909" s="24">
        <v>7.25</v>
      </c>
      <c r="G909" s="1">
        <f t="shared" si="172"/>
        <v>7.274703846560682</v>
      </c>
      <c r="H909" s="25">
        <f t="shared" si="174"/>
        <v>0</v>
      </c>
      <c r="I909" s="25">
        <f t="shared" si="175"/>
        <v>-0.0020644475751963043</v>
      </c>
      <c r="J909" s="26" t="b">
        <f t="shared" si="176"/>
        <v>0</v>
      </c>
      <c r="K909" s="26" t="b">
        <f t="shared" si="165"/>
        <v>0</v>
      </c>
      <c r="L909" s="23">
        <v>6.2</v>
      </c>
      <c r="M909" s="37">
        <v>116468</v>
      </c>
      <c r="N909" s="37">
        <v>3243928</v>
      </c>
      <c r="O909" s="37">
        <v>14605</v>
      </c>
      <c r="P909" s="37">
        <v>15301</v>
      </c>
      <c r="Q909" s="37">
        <v>9640.2</v>
      </c>
      <c r="R909" s="37">
        <v>3938.5</v>
      </c>
      <c r="S909" s="37">
        <v>5016.7</v>
      </c>
      <c r="T909" s="37">
        <f t="shared" si="166"/>
        <v>2433</v>
      </c>
      <c r="U909" s="37">
        <f t="shared" si="167"/>
        <v>70096</v>
      </c>
      <c r="V909" s="37">
        <f t="shared" si="168"/>
        <v>455</v>
      </c>
      <c r="W909" s="37">
        <f t="shared" si="169"/>
        <v>333.7999999999993</v>
      </c>
      <c r="X909" s="37">
        <f t="shared" si="170"/>
        <v>329.3000000000011</v>
      </c>
      <c r="Y909" s="37">
        <f t="shared" si="171"/>
        <v>163.69999999999982</v>
      </c>
      <c r="Z909" s="37">
        <f t="shared" si="171"/>
        <v>129.59999999999945</v>
      </c>
    </row>
    <row r="910" spans="1:26" ht="16.5" customHeight="1">
      <c r="A910" s="58" t="s">
        <v>16</v>
      </c>
      <c r="B910" s="58">
        <v>2014</v>
      </c>
      <c r="C910" s="21" t="str">
        <f t="shared" si="173"/>
        <v>May-2014</v>
      </c>
      <c r="D910" s="23">
        <v>236.95</v>
      </c>
      <c r="E910" s="23">
        <v>348.1043505674653</v>
      </c>
      <c r="F910" s="24">
        <v>7.25</v>
      </c>
      <c r="G910" s="1">
        <f t="shared" si="172"/>
        <v>7.253247745197449</v>
      </c>
      <c r="H910" s="25">
        <f t="shared" si="174"/>
        <v>0</v>
      </c>
      <c r="I910" s="25">
        <f t="shared" si="175"/>
        <v>-0.002949412349394387</v>
      </c>
      <c r="J910" s="26" t="b">
        <f t="shared" si="176"/>
        <v>0</v>
      </c>
      <c r="K910" s="26" t="b">
        <f t="shared" si="165"/>
        <v>0</v>
      </c>
      <c r="L910" s="23">
        <v>6.3</v>
      </c>
      <c r="M910" s="37">
        <v>116683</v>
      </c>
      <c r="N910" s="37">
        <v>3249253</v>
      </c>
      <c r="O910" s="37">
        <v>14662</v>
      </c>
      <c r="P910" s="37">
        <v>15310.1</v>
      </c>
      <c r="Q910" s="37">
        <v>9669.9</v>
      </c>
      <c r="R910" s="37">
        <v>3950.2</v>
      </c>
      <c r="S910" s="37">
        <v>5032.5</v>
      </c>
      <c r="T910" s="37">
        <f t="shared" si="166"/>
        <v>2423</v>
      </c>
      <c r="U910" s="37">
        <f t="shared" si="167"/>
        <v>69321</v>
      </c>
      <c r="V910" s="37">
        <f t="shared" si="168"/>
        <v>464</v>
      </c>
      <c r="W910" s="37">
        <f t="shared" si="169"/>
        <v>309.8000000000011</v>
      </c>
      <c r="X910" s="37">
        <f t="shared" si="170"/>
        <v>308.60000000000036</v>
      </c>
      <c r="Y910" s="37">
        <f t="shared" si="171"/>
        <v>150.29999999999973</v>
      </c>
      <c r="Z910" s="37">
        <f t="shared" si="171"/>
        <v>122.60000000000036</v>
      </c>
    </row>
    <row r="911" spans="1:26" ht="16.5" customHeight="1">
      <c r="A911" s="58" t="s">
        <v>27</v>
      </c>
      <c r="B911" s="58">
        <v>2014</v>
      </c>
      <c r="C911" s="21" t="str">
        <f t="shared" si="173"/>
        <v>June-2014</v>
      </c>
      <c r="D911" s="23">
        <v>237.348</v>
      </c>
      <c r="E911" s="23">
        <v>348.638452985823</v>
      </c>
      <c r="F911" s="24">
        <v>7.25</v>
      </c>
      <c r="G911" s="1">
        <f t="shared" si="172"/>
        <v>7.24213601289001</v>
      </c>
      <c r="H911" s="25">
        <f t="shared" si="174"/>
        <v>0</v>
      </c>
      <c r="I911" s="25">
        <f t="shared" si="175"/>
        <v>-0.0015319664649253717</v>
      </c>
      <c r="J911" s="26" t="b">
        <f t="shared" si="176"/>
        <v>0</v>
      </c>
      <c r="K911" s="26" t="b">
        <f t="shared" si="165"/>
        <v>0</v>
      </c>
      <c r="L911" s="23">
        <v>6.1</v>
      </c>
      <c r="M911" s="37">
        <v>116950</v>
      </c>
      <c r="N911" s="37">
        <v>3257307</v>
      </c>
      <c r="O911" s="37">
        <v>14693</v>
      </c>
      <c r="P911" s="37">
        <v>15346.5</v>
      </c>
      <c r="Q911" s="37">
        <v>9690.7</v>
      </c>
      <c r="R911" s="37">
        <v>3958</v>
      </c>
      <c r="S911" s="37">
        <v>5054.7</v>
      </c>
      <c r="T911" s="37">
        <f t="shared" si="166"/>
        <v>2517</v>
      </c>
      <c r="U911" s="37">
        <f t="shared" si="167"/>
        <v>72522</v>
      </c>
      <c r="V911" s="37">
        <f t="shared" si="168"/>
        <v>438</v>
      </c>
      <c r="W911" s="37">
        <f t="shared" si="169"/>
        <v>306.60000000000036</v>
      </c>
      <c r="X911" s="37">
        <f t="shared" si="170"/>
        <v>290</v>
      </c>
      <c r="Y911" s="37">
        <f t="shared" si="171"/>
        <v>139.69999999999982</v>
      </c>
      <c r="Z911" s="37">
        <f t="shared" si="171"/>
        <v>127.89999999999964</v>
      </c>
    </row>
    <row r="912" spans="1:26" ht="16.5" customHeight="1">
      <c r="A912" s="58" t="s">
        <v>26</v>
      </c>
      <c r="B912" s="58">
        <v>2014</v>
      </c>
      <c r="C912" s="21" t="str">
        <f t="shared" si="173"/>
        <v>July-2014</v>
      </c>
      <c r="D912" s="23">
        <v>237.596</v>
      </c>
      <c r="E912" s="23">
        <v>349.0392444910808</v>
      </c>
      <c r="F912" s="24">
        <v>7.25</v>
      </c>
      <c r="G912" s="1">
        <f t="shared" si="172"/>
        <v>7.233820080972039</v>
      </c>
      <c r="H912" s="25">
        <f t="shared" si="174"/>
        <v>0</v>
      </c>
      <c r="I912" s="25">
        <f t="shared" si="175"/>
        <v>-0.0011482706073414617</v>
      </c>
      <c r="J912" s="26" t="b">
        <f t="shared" si="176"/>
        <v>0</v>
      </c>
      <c r="K912" s="26" t="b">
        <f aca="true" t="shared" si="177" ref="K912:K922">J900</f>
        <v>0</v>
      </c>
      <c r="L912" s="23">
        <v>6.2</v>
      </c>
      <c r="M912" s="37">
        <v>117194</v>
      </c>
      <c r="N912" s="37">
        <v>3264047</v>
      </c>
      <c r="O912" s="37">
        <v>14714</v>
      </c>
      <c r="P912" s="37">
        <v>15369.2</v>
      </c>
      <c r="Q912" s="37">
        <v>9705.8</v>
      </c>
      <c r="R912" s="37">
        <v>3966.2</v>
      </c>
      <c r="S912" s="37">
        <v>5057.2</v>
      </c>
      <c r="T912" s="37">
        <f aca="true" t="shared" si="178" ref="T912:T930">IF(M900&gt;0,M912-M900,"")</f>
        <v>2599</v>
      </c>
      <c r="U912" s="37">
        <f t="shared" si="167"/>
        <v>84076</v>
      </c>
      <c r="V912" s="37">
        <f t="shared" si="168"/>
        <v>418</v>
      </c>
      <c r="W912" s="37">
        <f t="shared" si="169"/>
        <v>284.40000000000146</v>
      </c>
      <c r="X912" s="37">
        <f t="shared" si="170"/>
        <v>262.6999999999989</v>
      </c>
      <c r="Y912" s="37">
        <f t="shared" si="171"/>
        <v>128.5</v>
      </c>
      <c r="Z912" s="37">
        <f t="shared" si="171"/>
        <v>112</v>
      </c>
    </row>
    <row r="913" spans="1:26" ht="16.5" customHeight="1">
      <c r="A913" s="58" t="s">
        <v>25</v>
      </c>
      <c r="B913" s="58">
        <v>2014</v>
      </c>
      <c r="C913" s="21" t="str">
        <f t="shared" si="173"/>
        <v>August-2014</v>
      </c>
      <c r="D913" s="23">
        <v>237.409</v>
      </c>
      <c r="E913" s="23">
        <v>348.7492415451625</v>
      </c>
      <c r="F913" s="24">
        <v>7.25</v>
      </c>
      <c r="G913" s="1">
        <f t="shared" si="172"/>
        <v>7.239835374724165</v>
      </c>
      <c r="H913" s="25">
        <f t="shared" si="174"/>
        <v>0</v>
      </c>
      <c r="I913" s="25">
        <f t="shared" si="175"/>
        <v>0.0008315514741579211</v>
      </c>
      <c r="J913" s="26" t="b">
        <f t="shared" si="176"/>
        <v>0</v>
      </c>
      <c r="K913" s="26" t="b">
        <f t="shared" si="177"/>
        <v>0</v>
      </c>
      <c r="L913" s="23">
        <v>6.1</v>
      </c>
      <c r="M913" s="37">
        <v>117425</v>
      </c>
      <c r="N913" s="37">
        <v>3279682</v>
      </c>
      <c r="O913" s="37">
        <v>14735</v>
      </c>
      <c r="P913" s="37">
        <v>15376.9</v>
      </c>
      <c r="Q913" s="37">
        <v>9724.5</v>
      </c>
      <c r="R913" s="37">
        <v>3977.6</v>
      </c>
      <c r="S913" s="37">
        <v>5061.6</v>
      </c>
      <c r="T913" s="37">
        <f t="shared" si="178"/>
        <v>2588</v>
      </c>
      <c r="U913" s="37">
        <f t="shared" si="167"/>
        <v>83102</v>
      </c>
      <c r="V913" s="37">
        <f t="shared" si="168"/>
        <v>401</v>
      </c>
      <c r="W913" s="37">
        <f t="shared" si="169"/>
        <v>247.60000000000036</v>
      </c>
      <c r="X913" s="37">
        <f t="shared" si="170"/>
        <v>255.10000000000036</v>
      </c>
      <c r="Y913" s="37">
        <f t="shared" si="171"/>
        <v>126.19999999999982</v>
      </c>
      <c r="Z913" s="37">
        <f t="shared" si="171"/>
        <v>105.5</v>
      </c>
    </row>
    <row r="914" spans="1:26" ht="16.5" customHeight="1">
      <c r="A914" s="58" t="s">
        <v>24</v>
      </c>
      <c r="B914" s="58">
        <v>2014</v>
      </c>
      <c r="C914" s="21" t="str">
        <f t="shared" si="173"/>
        <v>September-2014</v>
      </c>
      <c r="D914" s="23">
        <v>237.626</v>
      </c>
      <c r="E914" s="23">
        <v>349.1049997689377</v>
      </c>
      <c r="F914" s="24">
        <v>7.25</v>
      </c>
      <c r="G914" s="1">
        <f t="shared" si="172"/>
        <v>7.232457562962541</v>
      </c>
      <c r="H914" s="25">
        <f t="shared" si="174"/>
        <v>0</v>
      </c>
      <c r="I914" s="25">
        <f t="shared" si="175"/>
        <v>-0.0010190579453479565</v>
      </c>
      <c r="J914" s="26" t="b">
        <f t="shared" si="176"/>
        <v>0</v>
      </c>
      <c r="K914" s="26" t="b">
        <f t="shared" si="177"/>
        <v>0</v>
      </c>
      <c r="L914" s="23">
        <v>5.9</v>
      </c>
      <c r="M914" s="37">
        <v>117662</v>
      </c>
      <c r="N914" s="37">
        <v>3274966</v>
      </c>
      <c r="O914" s="37">
        <v>14771</v>
      </c>
      <c r="P914" s="37">
        <v>15406.4</v>
      </c>
      <c r="Q914" s="37">
        <v>9746.2</v>
      </c>
      <c r="R914" s="37">
        <v>3983.3</v>
      </c>
      <c r="S914" s="37">
        <v>5071.5</v>
      </c>
      <c r="T914" s="37">
        <f t="shared" si="178"/>
        <v>2646</v>
      </c>
      <c r="U914" s="37">
        <f t="shared" si="167"/>
        <v>73938</v>
      </c>
      <c r="V914" s="37">
        <f t="shared" si="168"/>
        <v>431</v>
      </c>
      <c r="W914" s="37">
        <f t="shared" si="169"/>
        <v>249.89999999999964</v>
      </c>
      <c r="X914" s="37">
        <f t="shared" si="170"/>
        <v>269.7000000000007</v>
      </c>
      <c r="Y914" s="37">
        <f t="shared" si="171"/>
        <v>125.90000000000009</v>
      </c>
      <c r="Z914" s="37">
        <f t="shared" si="171"/>
        <v>114.39999999999964</v>
      </c>
    </row>
    <row r="915" spans="1:26" ht="16.5" customHeight="1">
      <c r="A915" s="58" t="s">
        <v>23</v>
      </c>
      <c r="B915" s="58">
        <v>2014</v>
      </c>
      <c r="C915" s="21" t="str">
        <f t="shared" si="173"/>
        <v>October-2014</v>
      </c>
      <c r="D915" s="23">
        <v>237.753</v>
      </c>
      <c r="E915" s="23">
        <v>349.2700947214583</v>
      </c>
      <c r="F915" s="24">
        <v>7.25</v>
      </c>
      <c r="G915" s="1">
        <f t="shared" si="172"/>
        <v>7.229038884249391</v>
      </c>
      <c r="H915" s="25">
        <f t="shared" si="174"/>
        <v>0</v>
      </c>
      <c r="I915" s="25">
        <f t="shared" si="175"/>
        <v>-0.00047268562357793975</v>
      </c>
      <c r="J915" s="26" t="b">
        <f t="shared" si="176"/>
        <v>0</v>
      </c>
      <c r="K915" s="26" t="b">
        <f t="shared" si="177"/>
        <v>0</v>
      </c>
      <c r="L915" s="23">
        <v>5.7</v>
      </c>
      <c r="M915" s="37">
        <v>117852</v>
      </c>
      <c r="N915" s="37">
        <v>3279617</v>
      </c>
      <c r="O915" s="37">
        <v>14818</v>
      </c>
      <c r="P915" s="37">
        <v>15419.8</v>
      </c>
      <c r="Q915" s="37">
        <v>9777.3</v>
      </c>
      <c r="R915" s="37">
        <v>3993.8</v>
      </c>
      <c r="S915" s="37">
        <v>5088.9</v>
      </c>
      <c r="T915" s="37">
        <f t="shared" si="178"/>
        <v>2633</v>
      </c>
      <c r="U915" s="37">
        <f t="shared" si="167"/>
        <v>81737</v>
      </c>
      <c r="V915" s="37">
        <f t="shared" si="168"/>
        <v>426</v>
      </c>
      <c r="W915" s="37">
        <f t="shared" si="169"/>
        <v>232</v>
      </c>
      <c r="X915" s="37">
        <f t="shared" si="170"/>
        <v>276.09999999999854</v>
      </c>
      <c r="Y915" s="37">
        <f t="shared" si="171"/>
        <v>127</v>
      </c>
      <c r="Z915" s="37">
        <f t="shared" si="171"/>
        <v>124.89999999999964</v>
      </c>
    </row>
    <row r="916" spans="1:26" ht="16.5" customHeight="1">
      <c r="A916" s="58" t="s">
        <v>22</v>
      </c>
      <c r="B916" s="58">
        <v>2014</v>
      </c>
      <c r="C916" s="21" t="str">
        <f t="shared" si="173"/>
        <v>November-2014</v>
      </c>
      <c r="D916" s="23">
        <v>237.067</v>
      </c>
      <c r="E916" s="23">
        <v>348.2455814288315</v>
      </c>
      <c r="F916" s="24">
        <v>7.25</v>
      </c>
      <c r="G916" s="1">
        <f t="shared" si="172"/>
        <v>7.250306193369127</v>
      </c>
      <c r="H916" s="25">
        <f t="shared" si="174"/>
        <v>0</v>
      </c>
      <c r="I916" s="25">
        <f t="shared" si="175"/>
        <v>0.002941927614481754</v>
      </c>
      <c r="J916" s="26" t="b">
        <f t="shared" si="176"/>
        <v>0</v>
      </c>
      <c r="K916" s="26" t="b">
        <f t="shared" si="177"/>
        <v>0</v>
      </c>
      <c r="L916" s="23">
        <v>5.8</v>
      </c>
      <c r="M916" s="37">
        <v>118176</v>
      </c>
      <c r="N916" s="37">
        <v>3295737</v>
      </c>
      <c r="O916" s="37">
        <v>14856</v>
      </c>
      <c r="P916" s="37">
        <v>15478.3</v>
      </c>
      <c r="Q916" s="37">
        <v>9801.4</v>
      </c>
      <c r="R916" s="37">
        <v>4004.3</v>
      </c>
      <c r="S916" s="37">
        <v>5101.4</v>
      </c>
      <c r="T916" s="37">
        <f t="shared" si="178"/>
        <v>2677</v>
      </c>
      <c r="U916" s="37">
        <f t="shared" si="167"/>
        <v>80791</v>
      </c>
      <c r="V916" s="37">
        <f t="shared" si="168"/>
        <v>413</v>
      </c>
      <c r="W916" s="37">
        <f t="shared" si="169"/>
        <v>259.39999999999964</v>
      </c>
      <c r="X916" s="37">
        <f t="shared" si="170"/>
        <v>267.60000000000036</v>
      </c>
      <c r="Y916" s="37">
        <f t="shared" si="171"/>
        <v>121.30000000000018</v>
      </c>
      <c r="Z916" s="37">
        <f t="shared" si="171"/>
        <v>123.39999999999964</v>
      </c>
    </row>
    <row r="917" spans="1:26" ht="16.5" customHeight="1">
      <c r="A917" s="58" t="s">
        <v>21</v>
      </c>
      <c r="B917" s="58">
        <v>2014</v>
      </c>
      <c r="C917" s="21" t="str">
        <f t="shared" si="173"/>
        <v>December-2014</v>
      </c>
      <c r="D917" s="23">
        <v>236.284</v>
      </c>
      <c r="E917" s="23">
        <v>347.1627514777779</v>
      </c>
      <c r="F917" s="24">
        <v>7.25</v>
      </c>
      <c r="G917" s="1">
        <f t="shared" si="172"/>
        <v>7.272920510910599</v>
      </c>
      <c r="H917" s="25">
        <f t="shared" si="174"/>
        <v>0</v>
      </c>
      <c r="I917" s="25">
        <f t="shared" si="175"/>
        <v>0.0031190844825497166</v>
      </c>
      <c r="J917" s="26" t="b">
        <f t="shared" si="176"/>
        <v>0</v>
      </c>
      <c r="K917" s="26" t="b">
        <f t="shared" si="177"/>
        <v>0</v>
      </c>
      <c r="L917" s="23">
        <v>5.6</v>
      </c>
      <c r="M917" s="37">
        <v>118455</v>
      </c>
      <c r="N917" s="37">
        <v>3303409</v>
      </c>
      <c r="O917" s="37">
        <v>14901</v>
      </c>
      <c r="P917" s="37">
        <v>15476.8</v>
      </c>
      <c r="Q917" s="37">
        <v>9832.5</v>
      </c>
      <c r="R917" s="37">
        <v>4013.2</v>
      </c>
      <c r="S917" s="37">
        <v>5118.4</v>
      </c>
      <c r="T917" s="37">
        <f t="shared" si="178"/>
        <v>2885</v>
      </c>
      <c r="U917" s="37">
        <f t="shared" si="167"/>
        <v>104829</v>
      </c>
      <c r="V917" s="37">
        <f t="shared" si="168"/>
        <v>441</v>
      </c>
      <c r="W917" s="37">
        <f t="shared" si="169"/>
        <v>209.5</v>
      </c>
      <c r="X917" s="37">
        <f t="shared" si="170"/>
        <v>290.7999999999993</v>
      </c>
      <c r="Y917" s="37">
        <f t="shared" si="171"/>
        <v>121.79999999999973</v>
      </c>
      <c r="Z917" s="37">
        <f t="shared" si="171"/>
        <v>145.19999999999982</v>
      </c>
    </row>
    <row r="918" spans="1:26" ht="16.5" customHeight="1">
      <c r="A918" s="58" t="s">
        <v>20</v>
      </c>
      <c r="B918" s="58">
        <v>2015</v>
      </c>
      <c r="C918" s="21" t="str">
        <f t="shared" si="173"/>
        <v>January-2015</v>
      </c>
      <c r="D918" s="23">
        <v>234.677</v>
      </c>
      <c r="E918" s="23">
        <v>344.8016498305026</v>
      </c>
      <c r="F918" s="24">
        <v>7.25</v>
      </c>
      <c r="G918" s="1">
        <f t="shared" si="172"/>
        <v>7.322723360192947</v>
      </c>
      <c r="H918" s="25">
        <f t="shared" si="174"/>
        <v>0</v>
      </c>
      <c r="I918" s="25">
        <f t="shared" si="175"/>
        <v>0.006847709830959392</v>
      </c>
      <c r="J918" s="26" t="b">
        <f t="shared" si="176"/>
        <v>0</v>
      </c>
      <c r="K918" s="26" t="b">
        <f t="shared" si="177"/>
        <v>0</v>
      </c>
      <c r="L918" s="23">
        <v>5.7</v>
      </c>
      <c r="M918" s="37">
        <v>118669</v>
      </c>
      <c r="N918" s="37">
        <v>3308547</v>
      </c>
      <c r="O918" s="37">
        <v>14924</v>
      </c>
      <c r="P918" s="37">
        <v>15510</v>
      </c>
      <c r="Q918" s="37">
        <v>9869.3</v>
      </c>
      <c r="R918" s="37">
        <v>4029.7</v>
      </c>
      <c r="S918" s="37">
        <v>5132.2</v>
      </c>
      <c r="T918" s="37">
        <f t="shared" si="178"/>
        <v>2902</v>
      </c>
      <c r="U918" s="37">
        <f t="shared" si="167"/>
        <v>104573</v>
      </c>
      <c r="V918" s="37">
        <f t="shared" si="168"/>
        <v>430</v>
      </c>
      <c r="W918" s="37">
        <f t="shared" si="169"/>
        <v>251.39999999999964</v>
      </c>
      <c r="X918" s="37">
        <f t="shared" si="170"/>
        <v>307.6999999999989</v>
      </c>
      <c r="Y918" s="37">
        <f t="shared" si="171"/>
        <v>127.5</v>
      </c>
      <c r="Z918" s="37">
        <f t="shared" si="171"/>
        <v>151.59999999999945</v>
      </c>
    </row>
    <row r="919" spans="1:26" ht="16.5" customHeight="1">
      <c r="A919" s="58" t="s">
        <v>19</v>
      </c>
      <c r="B919" s="58">
        <v>2015</v>
      </c>
      <c r="C919" s="21" t="str">
        <f t="shared" si="173"/>
        <v>February-2015</v>
      </c>
      <c r="D919" s="23">
        <v>235.186</v>
      </c>
      <c r="E919" s="23">
        <v>345.5495034325332</v>
      </c>
      <c r="F919" s="24">
        <v>7.25</v>
      </c>
      <c r="G919" s="1">
        <f t="shared" si="172"/>
        <v>7.306875196652862</v>
      </c>
      <c r="H919" s="25">
        <f t="shared" si="174"/>
        <v>0</v>
      </c>
      <c r="I919" s="25">
        <f t="shared" si="175"/>
        <v>-0.0021642444703343644</v>
      </c>
      <c r="J919" s="26" t="b">
        <f t="shared" si="176"/>
        <v>0</v>
      </c>
      <c r="K919" s="26" t="b">
        <f t="shared" si="177"/>
        <v>0</v>
      </c>
      <c r="L919" s="23">
        <v>5.5</v>
      </c>
      <c r="M919" s="37">
        <v>118921</v>
      </c>
      <c r="N919" s="37">
        <v>3315476</v>
      </c>
      <c r="O919" s="37">
        <v>14989</v>
      </c>
      <c r="P919" s="37">
        <v>15539.2</v>
      </c>
      <c r="Q919" s="37">
        <v>9923</v>
      </c>
      <c r="R919" s="37">
        <v>4053.3</v>
      </c>
      <c r="S919" s="37">
        <v>5151</v>
      </c>
      <c r="T919" s="37">
        <f t="shared" si="178"/>
        <v>2996</v>
      </c>
      <c r="U919" s="37">
        <f t="shared" si="167"/>
        <v>116057</v>
      </c>
      <c r="V919" s="37">
        <f t="shared" si="168"/>
        <v>477</v>
      </c>
      <c r="W919" s="37">
        <f t="shared" si="169"/>
        <v>298.3000000000011</v>
      </c>
      <c r="X919" s="37">
        <f t="shared" si="170"/>
        <v>339.7999999999993</v>
      </c>
      <c r="Y919" s="37">
        <f t="shared" si="171"/>
        <v>147</v>
      </c>
      <c r="Z919" s="37">
        <f t="shared" si="171"/>
        <v>160.89999999999964</v>
      </c>
    </row>
    <row r="920" spans="1:26" ht="16.5" customHeight="1">
      <c r="A920" s="58" t="s">
        <v>18</v>
      </c>
      <c r="B920" s="58">
        <v>2015</v>
      </c>
      <c r="C920" s="21" t="str">
        <f t="shared" si="173"/>
        <v>March-2015</v>
      </c>
      <c r="D920" s="23">
        <v>235.74</v>
      </c>
      <c r="E920" s="23">
        <v>346.3634737577295</v>
      </c>
      <c r="F920" s="24">
        <v>7.25</v>
      </c>
      <c r="G920" s="1">
        <f t="shared" si="172"/>
        <v>7.289703698990413</v>
      </c>
      <c r="H920" s="25">
        <f t="shared" si="174"/>
        <v>0</v>
      </c>
      <c r="I920" s="25">
        <f t="shared" si="175"/>
        <v>-0.0023500466615762328</v>
      </c>
      <c r="J920" s="26" t="b">
        <f t="shared" si="176"/>
        <v>0</v>
      </c>
      <c r="K920" s="26" t="b">
        <f t="shared" si="177"/>
        <v>0</v>
      </c>
      <c r="L920" s="23">
        <v>5.5</v>
      </c>
      <c r="M920" s="37">
        <v>119011</v>
      </c>
      <c r="N920" s="37">
        <v>3307790</v>
      </c>
      <c r="O920" s="37">
        <v>14989</v>
      </c>
      <c r="P920" s="37">
        <v>15564.4</v>
      </c>
      <c r="Q920" s="37">
        <v>9918.4</v>
      </c>
      <c r="R920" s="37">
        <v>4050</v>
      </c>
      <c r="S920" s="37">
        <v>5156.4</v>
      </c>
      <c r="T920" s="37">
        <f t="shared" si="178"/>
        <v>2825</v>
      </c>
      <c r="U920" s="37">
        <f t="shared" si="167"/>
        <v>72287</v>
      </c>
      <c r="V920" s="37">
        <f t="shared" si="168"/>
        <v>428</v>
      </c>
      <c r="W920" s="37">
        <f t="shared" si="169"/>
        <v>302.6999999999989</v>
      </c>
      <c r="X920" s="37">
        <f t="shared" si="170"/>
        <v>303.10000000000036</v>
      </c>
      <c r="Y920" s="37">
        <f t="shared" si="171"/>
        <v>129.30000000000018</v>
      </c>
      <c r="Z920" s="37">
        <f t="shared" si="171"/>
        <v>146.59999999999945</v>
      </c>
    </row>
    <row r="921" spans="1:26" ht="16.5" customHeight="1">
      <c r="A921" s="58" t="s">
        <v>17</v>
      </c>
      <c r="B921" s="58">
        <v>2015</v>
      </c>
      <c r="C921" s="21" t="str">
        <f t="shared" si="173"/>
        <v>April-2015</v>
      </c>
      <c r="D921" s="23">
        <v>235.982</v>
      </c>
      <c r="E921" s="23">
        <v>346.7190348023099</v>
      </c>
      <c r="F921" s="24">
        <v>7.25</v>
      </c>
      <c r="G921" s="1">
        <f t="shared" si="172"/>
        <v>7.282228093668159</v>
      </c>
      <c r="H921" s="25">
        <f t="shared" si="174"/>
        <v>0</v>
      </c>
      <c r="I921" s="25">
        <f t="shared" si="175"/>
        <v>-0.0010255019450639002</v>
      </c>
      <c r="J921" s="26" t="b">
        <f t="shared" si="176"/>
        <v>0</v>
      </c>
      <c r="K921" s="26" t="b">
        <f t="shared" si="177"/>
        <v>0</v>
      </c>
      <c r="L921" s="23">
        <v>5.4</v>
      </c>
      <c r="M921" s="37">
        <v>119252</v>
      </c>
      <c r="N921" s="37">
        <v>3313148</v>
      </c>
      <c r="O921" s="37">
        <v>15010</v>
      </c>
      <c r="P921" s="37">
        <v>15577.8</v>
      </c>
      <c r="Q921" s="37">
        <v>9938.1</v>
      </c>
      <c r="R921" s="37">
        <v>4059.7</v>
      </c>
      <c r="S921" s="37">
        <v>5168.6</v>
      </c>
      <c r="T921" s="37">
        <f t="shared" si="178"/>
        <v>2784</v>
      </c>
      <c r="U921" s="37">
        <f t="shared" si="167"/>
        <v>69220</v>
      </c>
      <c r="V921" s="37">
        <f t="shared" si="168"/>
        <v>405</v>
      </c>
      <c r="W921" s="37">
        <f t="shared" si="169"/>
        <v>276.7999999999993</v>
      </c>
      <c r="X921" s="37">
        <f t="shared" si="170"/>
        <v>297.89999999999964</v>
      </c>
      <c r="Y921" s="37">
        <f t="shared" si="171"/>
        <v>121.19999999999982</v>
      </c>
      <c r="Z921" s="37">
        <f t="shared" si="171"/>
        <v>151.90000000000055</v>
      </c>
    </row>
    <row r="922" spans="1:26" ht="15.75" customHeight="1">
      <c r="A922" s="58" t="s">
        <v>16</v>
      </c>
      <c r="B922" s="58">
        <v>2015</v>
      </c>
      <c r="C922" s="21" t="str">
        <f t="shared" si="173"/>
        <v>May-2015</v>
      </c>
      <c r="D922" s="23">
        <v>237.031</v>
      </c>
      <c r="E922" s="23">
        <v>348.2602890823296</v>
      </c>
      <c r="F922" s="24">
        <v>7.25</v>
      </c>
      <c r="G922" s="1">
        <f t="shared" si="172"/>
        <v>7.25</v>
      </c>
      <c r="H922" s="25">
        <f t="shared" si="174"/>
        <v>0</v>
      </c>
      <c r="I922" s="25">
        <f t="shared" si="175"/>
        <v>-0.004425581464027717</v>
      </c>
      <c r="J922" s="26" t="b">
        <f t="shared" si="176"/>
        <v>0</v>
      </c>
      <c r="K922" s="26" t="b">
        <f t="shared" si="177"/>
        <v>0</v>
      </c>
      <c r="L922" s="23">
        <v>5.5</v>
      </c>
      <c r="M922" s="37">
        <v>119508</v>
      </c>
      <c r="N922" s="37">
        <v>3310944</v>
      </c>
      <c r="O922" s="37">
        <v>15059</v>
      </c>
      <c r="P922" s="37">
        <v>15604.7</v>
      </c>
      <c r="Q922" s="37">
        <v>9963.8</v>
      </c>
      <c r="R922" s="37">
        <v>4070.4</v>
      </c>
      <c r="S922" s="37">
        <v>5187.2</v>
      </c>
      <c r="T922" s="37">
        <f t="shared" si="178"/>
        <v>2825</v>
      </c>
      <c r="U922" s="37">
        <f t="shared" si="167"/>
        <v>61691</v>
      </c>
      <c r="V922" s="37">
        <f t="shared" si="168"/>
        <v>397</v>
      </c>
      <c r="W922" s="37">
        <f t="shared" si="169"/>
        <v>294.60000000000036</v>
      </c>
      <c r="X922" s="37">
        <f t="shared" si="170"/>
        <v>293.89999999999964</v>
      </c>
      <c r="Y922" s="37">
        <f t="shared" si="171"/>
        <v>120.20000000000027</v>
      </c>
      <c r="Z922" s="37">
        <f t="shared" si="171"/>
        <v>154.69999999999982</v>
      </c>
    </row>
    <row r="923" spans="1:26" ht="15.75" customHeight="1">
      <c r="A923" s="58" t="s">
        <v>27</v>
      </c>
      <c r="B923" s="58">
        <v>2015</v>
      </c>
      <c r="C923" s="21" t="str">
        <f t="shared" si="173"/>
        <v>June-2015</v>
      </c>
      <c r="D923" s="23"/>
      <c r="E923" s="23"/>
      <c r="F923" s="24">
        <v>7.25</v>
      </c>
      <c r="G923" s="24"/>
      <c r="H923" s="25"/>
      <c r="I923" s="25"/>
      <c r="J923" s="22"/>
      <c r="K923" s="22"/>
      <c r="L923" s="23"/>
      <c r="M923" s="37">
        <v>119734</v>
      </c>
      <c r="N923" s="37">
        <v>3317899</v>
      </c>
      <c r="O923" s="37">
        <v>15089</v>
      </c>
      <c r="P923" s="37">
        <v>15639.6</v>
      </c>
      <c r="Q923" s="37">
        <v>10002.6</v>
      </c>
      <c r="R923" s="37">
        <v>4090.7</v>
      </c>
      <c r="S923" s="37">
        <v>5203</v>
      </c>
      <c r="T923" s="37">
        <f t="shared" si="178"/>
        <v>2784</v>
      </c>
      <c r="U923" s="37">
        <f t="shared" si="167"/>
        <v>60592</v>
      </c>
      <c r="V923" s="37">
        <f t="shared" si="168"/>
        <v>396</v>
      </c>
      <c r="W923" s="37">
        <f t="shared" si="169"/>
        <v>293.10000000000036</v>
      </c>
      <c r="X923" s="37">
        <f t="shared" si="170"/>
        <v>311.89999999999964</v>
      </c>
      <c r="Y923" s="37">
        <f t="shared" si="171"/>
        <v>132.69999999999982</v>
      </c>
      <c r="Z923" s="37">
        <f t="shared" si="171"/>
        <v>148.30000000000018</v>
      </c>
    </row>
    <row r="924" spans="1:26" ht="16.5" customHeight="1">
      <c r="A924" s="58" t="s">
        <v>26</v>
      </c>
      <c r="B924" s="58">
        <v>2015</v>
      </c>
      <c r="C924" s="21" t="str">
        <f t="shared" si="173"/>
        <v>July-2015</v>
      </c>
      <c r="D924" s="4"/>
      <c r="E924" s="4"/>
      <c r="F924" s="24">
        <v>7.25</v>
      </c>
      <c r="G924" s="24"/>
      <c r="H924" s="25"/>
      <c r="I924" s="25"/>
      <c r="J924" s="4"/>
      <c r="K924" s="4"/>
      <c r="L924" s="4"/>
      <c r="M924" s="37">
        <v>119979</v>
      </c>
      <c r="N924" s="37">
        <v>3332930</v>
      </c>
      <c r="O924" s="37">
        <v>15125</v>
      </c>
      <c r="P924" s="37">
        <v>15670.7</v>
      </c>
      <c r="Q924" s="37">
        <v>10036</v>
      </c>
      <c r="R924" s="37">
        <v>4096</v>
      </c>
      <c r="S924" s="37">
        <v>5218.7</v>
      </c>
      <c r="T924" s="37">
        <f t="shared" si="178"/>
        <v>2785</v>
      </c>
      <c r="U924" s="37">
        <f t="shared" si="167"/>
        <v>68883</v>
      </c>
      <c r="V924" s="37">
        <f t="shared" si="168"/>
        <v>411</v>
      </c>
      <c r="W924" s="37">
        <f t="shared" si="169"/>
        <v>301.5</v>
      </c>
      <c r="X924" s="37">
        <f t="shared" si="170"/>
        <v>330.2000000000007</v>
      </c>
      <c r="Y924" s="37">
        <f t="shared" si="171"/>
        <v>129.80000000000018</v>
      </c>
      <c r="Z924" s="37">
        <f t="shared" si="171"/>
        <v>161.5</v>
      </c>
    </row>
    <row r="925" spans="1:26" ht="16.5" customHeight="1">
      <c r="A925" s="58" t="s">
        <v>25</v>
      </c>
      <c r="B925" s="58">
        <v>2015</v>
      </c>
      <c r="C925" s="21" t="str">
        <f t="shared" si="173"/>
        <v>August-2015</v>
      </c>
      <c r="D925" s="4"/>
      <c r="E925" s="4"/>
      <c r="F925" s="24">
        <v>7.25</v>
      </c>
      <c r="G925" s="24"/>
      <c r="H925" s="25"/>
      <c r="I925" s="25"/>
      <c r="J925" s="4"/>
      <c r="K925" s="4"/>
      <c r="L925" s="4"/>
      <c r="M925" s="37">
        <v>120102</v>
      </c>
      <c r="N925" s="37">
        <v>3336974</v>
      </c>
      <c r="O925" s="37">
        <v>15158</v>
      </c>
      <c r="P925" s="37">
        <v>15674.6</v>
      </c>
      <c r="Q925" s="37">
        <v>10063.5</v>
      </c>
      <c r="R925" s="37">
        <v>4103.5</v>
      </c>
      <c r="S925" s="37">
        <v>5236.4</v>
      </c>
      <c r="T925" s="37">
        <f t="shared" si="178"/>
        <v>2677</v>
      </c>
      <c r="U925" s="37">
        <f t="shared" si="167"/>
        <v>57292</v>
      </c>
      <c r="V925" s="37">
        <f t="shared" si="168"/>
        <v>423</v>
      </c>
      <c r="W925" s="37">
        <f t="shared" si="169"/>
        <v>297.7000000000007</v>
      </c>
      <c r="X925" s="37">
        <f t="shared" si="170"/>
        <v>339</v>
      </c>
      <c r="Y925" s="37">
        <f t="shared" si="171"/>
        <v>125.90000000000009</v>
      </c>
      <c r="Z925" s="37">
        <f t="shared" si="171"/>
        <v>174.79999999999927</v>
      </c>
    </row>
    <row r="926" spans="1:26" ht="16.5" customHeight="1">
      <c r="A926" s="58" t="s">
        <v>24</v>
      </c>
      <c r="B926" s="58">
        <v>2015</v>
      </c>
      <c r="C926" s="21" t="str">
        <f t="shared" si="173"/>
        <v>September-2015</v>
      </c>
      <c r="D926" s="4"/>
      <c r="E926" s="4"/>
      <c r="F926" s="24">
        <v>7.25</v>
      </c>
      <c r="G926" s="24"/>
      <c r="H926" s="25"/>
      <c r="I926" s="25"/>
      <c r="J926" s="4"/>
      <c r="K926" s="4"/>
      <c r="L926" s="4"/>
      <c r="M926" s="37">
        <v>120264</v>
      </c>
      <c r="N926" s="37">
        <v>3340647</v>
      </c>
      <c r="O926" s="37">
        <v>15208</v>
      </c>
      <c r="P926" s="37">
        <v>15681</v>
      </c>
      <c r="Q926" s="37">
        <v>10095.7</v>
      </c>
      <c r="R926" s="37">
        <v>4115.5</v>
      </c>
      <c r="S926" s="37">
        <v>5255.4</v>
      </c>
      <c r="T926" s="37">
        <f t="shared" si="178"/>
        <v>2602</v>
      </c>
      <c r="U926" s="37">
        <f t="shared" si="167"/>
        <v>65681</v>
      </c>
      <c r="V926" s="37">
        <f t="shared" si="168"/>
        <v>437</v>
      </c>
      <c r="W926" s="37">
        <f t="shared" si="169"/>
        <v>274.60000000000036</v>
      </c>
      <c r="X926" s="37">
        <f t="shared" si="170"/>
        <v>349.5</v>
      </c>
      <c r="Y926" s="37">
        <f t="shared" si="171"/>
        <v>132.19999999999982</v>
      </c>
      <c r="Z926" s="37">
        <f t="shared" si="171"/>
        <v>183.89999999999964</v>
      </c>
    </row>
    <row r="927" spans="1:26" ht="16.5" customHeight="1">
      <c r="A927" s="58" t="s">
        <v>23</v>
      </c>
      <c r="B927" s="58">
        <v>2015</v>
      </c>
      <c r="C927" s="21" t="str">
        <f t="shared" si="173"/>
        <v>October-2015</v>
      </c>
      <c r="D927" s="4"/>
      <c r="E927" s="4"/>
      <c r="F927" s="24">
        <v>7.25</v>
      </c>
      <c r="G927" s="24"/>
      <c r="H927" s="25"/>
      <c r="I927" s="25"/>
      <c r="J927" s="4"/>
      <c r="K927" s="4"/>
      <c r="L927" s="4"/>
      <c r="M927" s="37">
        <v>120568</v>
      </c>
      <c r="N927" s="37">
        <v>3349342</v>
      </c>
      <c r="O927" s="37">
        <v>15261</v>
      </c>
      <c r="P927" s="37">
        <v>15702.4</v>
      </c>
      <c r="Q927" s="37">
        <v>10142.6</v>
      </c>
      <c r="R927" s="37">
        <v>4134.9</v>
      </c>
      <c r="S927" s="37">
        <v>5278.1</v>
      </c>
      <c r="T927" s="37">
        <f t="shared" si="178"/>
        <v>2716</v>
      </c>
      <c r="U927" s="37">
        <f aca="true" t="shared" si="179" ref="U927:X929">IF(N915&gt;0,N927-N915,"")</f>
        <v>69725</v>
      </c>
      <c r="V927" s="37">
        <f t="shared" si="179"/>
        <v>443</v>
      </c>
      <c r="W927" s="37">
        <f t="shared" si="179"/>
        <v>282.60000000000036</v>
      </c>
      <c r="X927" s="37">
        <f t="shared" si="179"/>
        <v>365.3000000000011</v>
      </c>
      <c r="Y927" s="37">
        <f aca="true" t="shared" si="180" ref="Y927:Z929">IF(R915&gt;0,R927-R915,"")</f>
        <v>141.09999999999945</v>
      </c>
      <c r="Z927" s="37">
        <f t="shared" si="180"/>
        <v>189.20000000000073</v>
      </c>
    </row>
    <row r="928" spans="1:26" ht="16.5" customHeight="1">
      <c r="A928" s="58" t="s">
        <v>22</v>
      </c>
      <c r="B928" s="58">
        <v>2015</v>
      </c>
      <c r="C928" s="21" t="str">
        <f t="shared" si="173"/>
        <v>November-2015</v>
      </c>
      <c r="D928" s="4"/>
      <c r="E928" s="4"/>
      <c r="F928" s="24">
        <v>7.25</v>
      </c>
      <c r="G928" s="24"/>
      <c r="H928" s="25"/>
      <c r="I928" s="25"/>
      <c r="J928" s="4"/>
      <c r="K928" s="4"/>
      <c r="L928" s="4"/>
      <c r="M928" s="37">
        <v>120847</v>
      </c>
      <c r="N928" s="37">
        <v>3355374</v>
      </c>
      <c r="O928" s="37">
        <v>15307</v>
      </c>
      <c r="P928" s="37">
        <v>15754.2</v>
      </c>
      <c r="Q928" s="37">
        <v>10166.2</v>
      </c>
      <c r="R928" s="37">
        <v>4157.7</v>
      </c>
      <c r="S928" s="37">
        <v>5271.2</v>
      </c>
      <c r="T928" s="37">
        <f t="shared" si="178"/>
        <v>2671</v>
      </c>
      <c r="U928" s="37">
        <f t="shared" si="179"/>
        <v>59637</v>
      </c>
      <c r="V928" s="37">
        <f t="shared" si="179"/>
        <v>451</v>
      </c>
      <c r="W928" s="37">
        <f t="shared" si="179"/>
        <v>275.90000000000146</v>
      </c>
      <c r="X928" s="37">
        <f t="shared" si="179"/>
        <v>364.8000000000011</v>
      </c>
      <c r="Y928" s="37">
        <f t="shared" si="180"/>
        <v>153.39999999999964</v>
      </c>
      <c r="Z928" s="37">
        <f t="shared" si="180"/>
        <v>169.80000000000018</v>
      </c>
    </row>
    <row r="929" spans="1:26" ht="16.5" customHeight="1">
      <c r="A929" s="58" t="s">
        <v>21</v>
      </c>
      <c r="B929" s="58">
        <v>2015</v>
      </c>
      <c r="C929" s="21" t="str">
        <f t="shared" si="173"/>
        <v>December-2015</v>
      </c>
      <c r="D929" s="4"/>
      <c r="E929" s="4"/>
      <c r="F929" s="24">
        <v>7.25</v>
      </c>
      <c r="G929" s="24"/>
      <c r="H929" s="25"/>
      <c r="I929" s="25"/>
      <c r="J929" s="4"/>
      <c r="K929" s="4"/>
      <c r="L929" s="4"/>
      <c r="M929" s="37">
        <v>121098</v>
      </c>
      <c r="N929" s="37">
        <v>3373612</v>
      </c>
      <c r="O929" s="37">
        <v>15338</v>
      </c>
      <c r="P929" s="37">
        <v>15753.4</v>
      </c>
      <c r="Q929" s="37">
        <v>10202.8</v>
      </c>
      <c r="R929" s="37">
        <v>4167.7</v>
      </c>
      <c r="S929" s="37">
        <v>5298</v>
      </c>
      <c r="T929" s="37">
        <f t="shared" si="178"/>
        <v>2643</v>
      </c>
      <c r="U929" s="37">
        <f t="shared" si="179"/>
        <v>70203</v>
      </c>
      <c r="V929" s="37">
        <f t="shared" si="179"/>
        <v>437</v>
      </c>
      <c r="W929" s="37">
        <f t="shared" si="179"/>
        <v>276.60000000000036</v>
      </c>
      <c r="X929" s="37">
        <f t="shared" si="179"/>
        <v>370.2999999999993</v>
      </c>
      <c r="Y929" s="37">
        <f t="shared" si="180"/>
        <v>154.5</v>
      </c>
      <c r="Z929" s="37">
        <f t="shared" si="180"/>
        <v>179.60000000000036</v>
      </c>
    </row>
    <row r="930" spans="1:23" ht="16.5" customHeight="1">
      <c r="A930" s="58" t="s">
        <v>20</v>
      </c>
      <c r="B930" s="60">
        <v>2016</v>
      </c>
      <c r="C930" s="21" t="str">
        <f t="shared" si="173"/>
        <v>January-2016</v>
      </c>
      <c r="D930" s="4"/>
      <c r="E930" s="4"/>
      <c r="F930" s="24">
        <v>7.25</v>
      </c>
      <c r="G930" s="24"/>
      <c r="H930" s="25"/>
      <c r="I930" s="25"/>
      <c r="J930" s="4"/>
      <c r="K930" s="4"/>
      <c r="L930" s="4"/>
      <c r="M930" s="37">
        <v>121256</v>
      </c>
      <c r="N930" s="37">
        <v>3376383</v>
      </c>
      <c r="O930" s="37">
        <v>15382</v>
      </c>
      <c r="P930" s="37">
        <v>15811.1</v>
      </c>
      <c r="T930" s="37">
        <f t="shared" si="178"/>
        <v>2587</v>
      </c>
      <c r="U930" s="37">
        <f>IF(N918&gt;0,N930-N918,"")</f>
        <v>67836</v>
      </c>
      <c r="V930" s="37">
        <f>IF(O918&gt;0,O930-O918,"")</f>
        <v>458</v>
      </c>
      <c r="W930" s="37">
        <f>IF(P918&gt;0,P930-P918,"")</f>
        <v>301.10000000000036</v>
      </c>
    </row>
    <row r="932" ht="12.75" customHeight="1">
      <c r="A932" s="58" t="s">
        <v>2073</v>
      </c>
    </row>
    <row r="933" ht="12.75" customHeight="1">
      <c r="A933" s="58" t="s">
        <v>2074</v>
      </c>
    </row>
  </sheetData>
  <sheetProtection/>
  <mergeCells count="2">
    <mergeCell ref="M1:S1"/>
    <mergeCell ref="T1:Z1"/>
  </mergeCells>
  <conditionalFormatting sqref="J4:K923 J2:L2">
    <cfRule type="cellIs" priority="1" dxfId="0" operator="equal" stopIfTrue="1">
      <formula>TRUE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26"/>
  <sheetViews>
    <sheetView zoomScalePageLayoutView="0" workbookViewId="0" topLeftCell="A1">
      <selection activeCell="F2" sqref="F2:F48"/>
    </sheetView>
  </sheetViews>
  <sheetFormatPr defaultColWidth="8.796875" defaultRowHeight="15"/>
  <cols>
    <col min="1" max="1" width="6.59765625" style="30" bestFit="1" customWidth="1"/>
    <col min="2" max="16384" width="8.796875" style="30" customWidth="1"/>
  </cols>
  <sheetData>
    <row r="1" spans="1:11" ht="75">
      <c r="A1" s="29" t="s">
        <v>37</v>
      </c>
      <c r="B1" s="29" t="s">
        <v>35</v>
      </c>
      <c r="C1" s="29" t="s">
        <v>38</v>
      </c>
      <c r="D1" s="29" t="s">
        <v>39</v>
      </c>
      <c r="E1" s="29" t="s">
        <v>40</v>
      </c>
      <c r="F1" s="29" t="s">
        <v>41</v>
      </c>
      <c r="G1" s="29" t="s">
        <v>42</v>
      </c>
      <c r="H1" s="29" t="s">
        <v>43</v>
      </c>
      <c r="I1" s="29" t="s">
        <v>44</v>
      </c>
      <c r="J1" s="29" t="s">
        <v>45</v>
      </c>
      <c r="K1" s="29" t="s">
        <v>46</v>
      </c>
    </row>
    <row r="2" spans="1:11" ht="15">
      <c r="A2" s="30" t="s">
        <v>1062</v>
      </c>
      <c r="B2" s="30" t="s">
        <v>47</v>
      </c>
      <c r="C2" s="30" t="s">
        <v>48</v>
      </c>
      <c r="D2" s="30" t="s">
        <v>49</v>
      </c>
      <c r="E2" s="31">
        <v>25935</v>
      </c>
      <c r="F2" s="31" t="e">
        <v>#N/A</v>
      </c>
      <c r="G2" s="32">
        <v>1860</v>
      </c>
      <c r="H2" s="30">
        <v>3107.2</v>
      </c>
      <c r="I2" s="30" t="e">
        <v>#N/A</v>
      </c>
      <c r="J2" s="30" t="e">
        <v>#N/A</v>
      </c>
      <c r="K2" s="30" t="e">
        <v>#N/A</v>
      </c>
    </row>
    <row r="3" spans="1:11" ht="15">
      <c r="A3" s="30" t="s">
        <v>1063</v>
      </c>
      <c r="B3" s="30" t="s">
        <v>47</v>
      </c>
      <c r="C3" s="30" t="s">
        <v>50</v>
      </c>
      <c r="D3" s="30" t="s">
        <v>51</v>
      </c>
      <c r="E3" s="31">
        <v>26100</v>
      </c>
      <c r="F3" s="31" t="e">
        <v>#N/A</v>
      </c>
      <c r="G3" s="32">
        <v>1867</v>
      </c>
      <c r="H3" s="30">
        <v>3121</v>
      </c>
      <c r="I3" s="30" t="e">
        <v>#N/A</v>
      </c>
      <c r="J3" s="30" t="e">
        <v>#N/A</v>
      </c>
      <c r="K3" s="30" t="e">
        <v>#N/A</v>
      </c>
    </row>
    <row r="4" spans="1:11" ht="15">
      <c r="A4" s="30" t="s">
        <v>1064</v>
      </c>
      <c r="B4" s="30" t="s">
        <v>47</v>
      </c>
      <c r="C4" s="30" t="s">
        <v>52</v>
      </c>
      <c r="D4" s="30" t="s">
        <v>53</v>
      </c>
      <c r="E4" s="31">
        <v>26278</v>
      </c>
      <c r="F4" s="31" t="e">
        <v>#N/A</v>
      </c>
      <c r="G4" s="32">
        <v>1877</v>
      </c>
      <c r="H4" s="30">
        <v>3139.9</v>
      </c>
      <c r="I4" s="30" t="e">
        <v>#N/A</v>
      </c>
      <c r="J4" s="30" t="e">
        <v>#N/A</v>
      </c>
      <c r="K4" s="30" t="e">
        <v>#N/A</v>
      </c>
    </row>
    <row r="5" spans="1:11" ht="15">
      <c r="A5" s="30" t="s">
        <v>1065</v>
      </c>
      <c r="B5" s="30" t="s">
        <v>47</v>
      </c>
      <c r="C5" s="30" t="s">
        <v>54</v>
      </c>
      <c r="D5" s="30" t="s">
        <v>55</v>
      </c>
      <c r="E5" s="31">
        <v>26092</v>
      </c>
      <c r="F5" s="31" t="e">
        <v>#N/A</v>
      </c>
      <c r="G5" s="32">
        <v>1887</v>
      </c>
      <c r="H5" s="30">
        <v>3152.9</v>
      </c>
      <c r="I5" s="30" t="e">
        <v>#N/A</v>
      </c>
      <c r="J5" s="30" t="e">
        <v>#N/A</v>
      </c>
      <c r="K5" s="30" t="e">
        <v>#N/A</v>
      </c>
    </row>
    <row r="6" spans="1:11" ht="15">
      <c r="A6" s="30" t="s">
        <v>1066</v>
      </c>
      <c r="B6" s="30" t="s">
        <v>47</v>
      </c>
      <c r="C6" s="30" t="s">
        <v>56</v>
      </c>
      <c r="D6" s="30" t="s">
        <v>57</v>
      </c>
      <c r="E6" s="31">
        <v>26294</v>
      </c>
      <c r="F6" s="31" t="e">
        <v>#N/A</v>
      </c>
      <c r="G6" s="32">
        <v>1888</v>
      </c>
      <c r="H6" s="30">
        <v>3150.7</v>
      </c>
      <c r="I6" s="30" t="e">
        <v>#N/A</v>
      </c>
      <c r="J6" s="30" t="e">
        <v>#N/A</v>
      </c>
      <c r="K6" s="30" t="e">
        <v>#N/A</v>
      </c>
    </row>
    <row r="7" spans="1:11" ht="15">
      <c r="A7" s="30" t="s">
        <v>1067</v>
      </c>
      <c r="B7" s="30" t="s">
        <v>47</v>
      </c>
      <c r="C7" s="30" t="s">
        <v>58</v>
      </c>
      <c r="D7" s="30" t="s">
        <v>59</v>
      </c>
      <c r="E7" s="31">
        <v>26499</v>
      </c>
      <c r="F7" s="31" t="e">
        <v>#N/A</v>
      </c>
      <c r="G7" s="32">
        <v>1895</v>
      </c>
      <c r="H7" s="30">
        <v>3152.2</v>
      </c>
      <c r="I7" s="30" t="e">
        <v>#N/A</v>
      </c>
      <c r="J7" s="30" t="e">
        <v>#N/A</v>
      </c>
      <c r="K7" s="30" t="e">
        <v>#N/A</v>
      </c>
    </row>
    <row r="8" spans="1:11" ht="15">
      <c r="A8" s="30" t="s">
        <v>1068</v>
      </c>
      <c r="B8" s="30" t="s">
        <v>47</v>
      </c>
      <c r="C8" s="30" t="s">
        <v>60</v>
      </c>
      <c r="D8" s="30" t="s">
        <v>61</v>
      </c>
      <c r="E8" s="31">
        <v>26400</v>
      </c>
      <c r="F8" s="31" t="e">
        <v>#N/A</v>
      </c>
      <c r="G8" s="32">
        <v>1897</v>
      </c>
      <c r="H8" s="30">
        <v>3165</v>
      </c>
      <c r="I8" s="30" t="e">
        <v>#N/A</v>
      </c>
      <c r="J8" s="30" t="e">
        <v>#N/A</v>
      </c>
      <c r="K8" s="30" t="e">
        <v>#N/A</v>
      </c>
    </row>
    <row r="9" spans="1:11" ht="15">
      <c r="A9" s="30" t="s">
        <v>1069</v>
      </c>
      <c r="B9" s="30" t="s">
        <v>47</v>
      </c>
      <c r="C9" s="30" t="s">
        <v>62</v>
      </c>
      <c r="D9" s="30" t="s">
        <v>63</v>
      </c>
      <c r="E9" s="31">
        <v>26617</v>
      </c>
      <c r="F9" s="31" t="e">
        <v>#N/A</v>
      </c>
      <c r="G9" s="32">
        <v>1899</v>
      </c>
      <c r="H9" s="30">
        <v>3165.1</v>
      </c>
      <c r="I9" s="30" t="e">
        <v>#N/A</v>
      </c>
      <c r="J9" s="30" t="e">
        <v>#N/A</v>
      </c>
      <c r="K9" s="30" t="e">
        <v>#N/A</v>
      </c>
    </row>
    <row r="10" spans="1:11" ht="15">
      <c r="A10" s="30" t="s">
        <v>1070</v>
      </c>
      <c r="B10" s="30" t="s">
        <v>47</v>
      </c>
      <c r="C10" s="30" t="s">
        <v>64</v>
      </c>
      <c r="D10" s="30" t="s">
        <v>65</v>
      </c>
      <c r="E10" s="31">
        <v>26956</v>
      </c>
      <c r="F10" s="31" t="e">
        <v>#N/A</v>
      </c>
      <c r="G10" s="32">
        <v>1918</v>
      </c>
      <c r="H10" s="30">
        <v>3184.3</v>
      </c>
      <c r="I10" s="30" t="e">
        <v>#N/A</v>
      </c>
      <c r="J10" s="30" t="e">
        <v>#N/A</v>
      </c>
      <c r="K10" s="30" t="e">
        <v>#N/A</v>
      </c>
    </row>
    <row r="11" spans="1:11" ht="15">
      <c r="A11" s="30" t="s">
        <v>1071</v>
      </c>
      <c r="B11" s="30" t="s">
        <v>47</v>
      </c>
      <c r="C11" s="30" t="s">
        <v>66</v>
      </c>
      <c r="D11" s="30" t="s">
        <v>67</v>
      </c>
      <c r="E11" s="31">
        <v>27319</v>
      </c>
      <c r="F11" s="31" t="e">
        <v>#N/A</v>
      </c>
      <c r="G11" s="32">
        <v>1910</v>
      </c>
      <c r="H11" s="30">
        <v>3185.4</v>
      </c>
      <c r="I11" s="30" t="e">
        <v>#N/A</v>
      </c>
      <c r="J11" s="30" t="e">
        <v>#N/A</v>
      </c>
      <c r="K11" s="30" t="e">
        <v>#N/A</v>
      </c>
    </row>
    <row r="12" spans="1:11" ht="15">
      <c r="A12" s="30" t="s">
        <v>1072</v>
      </c>
      <c r="B12" s="30" t="s">
        <v>47</v>
      </c>
      <c r="C12" s="30" t="s">
        <v>68</v>
      </c>
      <c r="D12" s="30" t="s">
        <v>69</v>
      </c>
      <c r="E12" s="31">
        <v>27360</v>
      </c>
      <c r="F12" s="31" t="e">
        <v>#N/A</v>
      </c>
      <c r="G12" s="32">
        <v>1913</v>
      </c>
      <c r="H12" s="30">
        <v>3191.3</v>
      </c>
      <c r="I12" s="30" t="e">
        <v>#N/A</v>
      </c>
      <c r="J12" s="30" t="e">
        <v>#N/A</v>
      </c>
      <c r="K12" s="30" t="e">
        <v>#N/A</v>
      </c>
    </row>
    <row r="13" spans="1:11" ht="15">
      <c r="A13" s="30" t="s">
        <v>1073</v>
      </c>
      <c r="B13" s="30" t="s">
        <v>47</v>
      </c>
      <c r="C13" s="30" t="s">
        <v>70</v>
      </c>
      <c r="D13" s="30" t="s">
        <v>71</v>
      </c>
      <c r="E13" s="31">
        <v>27405</v>
      </c>
      <c r="F13" s="31" t="e">
        <v>#N/A</v>
      </c>
      <c r="G13" s="32">
        <v>1930</v>
      </c>
      <c r="H13" s="30">
        <v>3177.2</v>
      </c>
      <c r="I13" s="30" t="e">
        <v>#N/A</v>
      </c>
      <c r="J13" s="30" t="e">
        <v>#N/A</v>
      </c>
      <c r="K13" s="30" t="e">
        <v>#N/A</v>
      </c>
    </row>
    <row r="14" spans="1:11" ht="15">
      <c r="A14" s="30" t="s">
        <v>1074</v>
      </c>
      <c r="B14" s="30" t="s">
        <v>72</v>
      </c>
      <c r="C14" s="30" t="s">
        <v>48</v>
      </c>
      <c r="D14" s="30" t="s">
        <v>73</v>
      </c>
      <c r="E14" s="31">
        <v>27453</v>
      </c>
      <c r="F14" s="31" t="e">
        <v>#N/A</v>
      </c>
      <c r="G14" s="32">
        <v>1936</v>
      </c>
      <c r="H14" s="30">
        <v>3232.7</v>
      </c>
      <c r="I14" s="30" t="e">
        <v>#N/A</v>
      </c>
      <c r="J14" s="30" t="e">
        <v>#N/A</v>
      </c>
      <c r="K14" s="30" t="e">
        <v>#N/A</v>
      </c>
    </row>
    <row r="15" spans="1:11" ht="15">
      <c r="A15" s="30" t="s">
        <v>1075</v>
      </c>
      <c r="B15" s="30" t="s">
        <v>72</v>
      </c>
      <c r="C15" s="30" t="s">
        <v>50</v>
      </c>
      <c r="D15" s="30" t="s">
        <v>74</v>
      </c>
      <c r="E15" s="31">
        <v>27565</v>
      </c>
      <c r="F15" s="31" t="e">
        <v>#N/A</v>
      </c>
      <c r="G15" s="32">
        <v>1945</v>
      </c>
      <c r="H15" s="30">
        <v>3249.9</v>
      </c>
      <c r="I15" s="30" t="e">
        <v>#N/A</v>
      </c>
      <c r="J15" s="30" t="e">
        <v>#N/A</v>
      </c>
      <c r="K15" s="30" t="e">
        <v>#N/A</v>
      </c>
    </row>
    <row r="16" spans="1:11" ht="15">
      <c r="A16" s="30" t="s">
        <v>1076</v>
      </c>
      <c r="B16" s="30" t="s">
        <v>72</v>
      </c>
      <c r="C16" s="30" t="s">
        <v>52</v>
      </c>
      <c r="D16" s="30" t="s">
        <v>75</v>
      </c>
      <c r="E16" s="31">
        <v>27675</v>
      </c>
      <c r="F16" s="31" t="e">
        <v>#N/A</v>
      </c>
      <c r="G16" s="32">
        <v>1993</v>
      </c>
      <c r="H16" s="30">
        <v>3336.9</v>
      </c>
      <c r="I16" s="30" t="e">
        <v>#N/A</v>
      </c>
      <c r="J16" s="30" t="e">
        <v>#N/A</v>
      </c>
      <c r="K16" s="30" t="e">
        <v>#N/A</v>
      </c>
    </row>
    <row r="17" spans="1:11" ht="15">
      <c r="A17" s="30" t="s">
        <v>1077</v>
      </c>
      <c r="B17" s="30" t="s">
        <v>72</v>
      </c>
      <c r="C17" s="30" t="s">
        <v>54</v>
      </c>
      <c r="D17" s="30" t="s">
        <v>76</v>
      </c>
      <c r="E17" s="31">
        <v>27548</v>
      </c>
      <c r="F17" s="31" t="e">
        <v>#N/A</v>
      </c>
      <c r="G17" s="32">
        <v>1965</v>
      </c>
      <c r="H17" s="30">
        <v>3276.9</v>
      </c>
      <c r="I17" s="30" t="e">
        <v>#N/A</v>
      </c>
      <c r="J17" s="30" t="e">
        <v>#N/A</v>
      </c>
      <c r="K17" s="30" t="e">
        <v>#N/A</v>
      </c>
    </row>
    <row r="18" spans="1:11" ht="15">
      <c r="A18" s="30" t="s">
        <v>1078</v>
      </c>
      <c r="B18" s="30" t="s">
        <v>72</v>
      </c>
      <c r="C18" s="30" t="s">
        <v>56</v>
      </c>
      <c r="D18" s="30" t="s">
        <v>77</v>
      </c>
      <c r="E18" s="31">
        <v>27708</v>
      </c>
      <c r="F18" s="31" t="e">
        <v>#N/A</v>
      </c>
      <c r="G18" s="32">
        <v>1979</v>
      </c>
      <c r="H18" s="30">
        <v>3302.8</v>
      </c>
      <c r="I18" s="30" t="e">
        <v>#N/A</v>
      </c>
      <c r="J18" s="30" t="e">
        <v>#N/A</v>
      </c>
      <c r="K18" s="30" t="e">
        <v>#N/A</v>
      </c>
    </row>
    <row r="19" spans="1:11" ht="15">
      <c r="A19" s="30" t="s">
        <v>1079</v>
      </c>
      <c r="B19" s="30" t="s">
        <v>72</v>
      </c>
      <c r="C19" s="30" t="s">
        <v>58</v>
      </c>
      <c r="D19" s="30" t="s">
        <v>78</v>
      </c>
      <c r="E19" s="31">
        <v>27760</v>
      </c>
      <c r="F19" s="31" t="e">
        <v>#N/A</v>
      </c>
      <c r="G19" s="32">
        <v>1995</v>
      </c>
      <c r="H19" s="30">
        <v>3324.3</v>
      </c>
      <c r="I19" s="30" t="e">
        <v>#N/A</v>
      </c>
      <c r="J19" s="30" t="e">
        <v>#N/A</v>
      </c>
      <c r="K19" s="30" t="e">
        <v>#N/A</v>
      </c>
    </row>
    <row r="20" spans="1:11" ht="15">
      <c r="A20" s="30" t="s">
        <v>1080</v>
      </c>
      <c r="B20" s="30" t="s">
        <v>72</v>
      </c>
      <c r="C20" s="30" t="s">
        <v>60</v>
      </c>
      <c r="D20" s="30" t="s">
        <v>79</v>
      </c>
      <c r="E20" s="31">
        <v>27681</v>
      </c>
      <c r="F20" s="31" t="e">
        <v>#N/A</v>
      </c>
      <c r="G20" s="32">
        <v>1988</v>
      </c>
      <c r="H20" s="30">
        <v>3318</v>
      </c>
      <c r="I20" s="30" t="e">
        <v>#N/A</v>
      </c>
      <c r="J20" s="30" t="e">
        <v>#N/A</v>
      </c>
      <c r="K20" s="30" t="e">
        <v>#N/A</v>
      </c>
    </row>
    <row r="21" spans="1:11" ht="15">
      <c r="A21" s="30" t="s">
        <v>1081</v>
      </c>
      <c r="B21" s="30" t="s">
        <v>72</v>
      </c>
      <c r="C21" s="30" t="s">
        <v>62</v>
      </c>
      <c r="D21" s="30" t="s">
        <v>80</v>
      </c>
      <c r="E21" s="31">
        <v>28070</v>
      </c>
      <c r="F21" s="31" t="e">
        <v>#N/A</v>
      </c>
      <c r="G21" s="32">
        <v>2000</v>
      </c>
      <c r="H21" s="30">
        <v>3330.7</v>
      </c>
      <c r="I21" s="30" t="e">
        <v>#N/A</v>
      </c>
      <c r="J21" s="30" t="e">
        <v>#N/A</v>
      </c>
      <c r="K21" s="30" t="e">
        <v>#N/A</v>
      </c>
    </row>
    <row r="22" spans="1:11" ht="15">
      <c r="A22" s="30" t="s">
        <v>1082</v>
      </c>
      <c r="B22" s="30" t="s">
        <v>72</v>
      </c>
      <c r="C22" s="30" t="s">
        <v>64</v>
      </c>
      <c r="D22" s="30" t="s">
        <v>81</v>
      </c>
      <c r="E22" s="31">
        <v>28498</v>
      </c>
      <c r="F22" s="31" t="e">
        <v>#N/A</v>
      </c>
      <c r="G22" s="32">
        <v>2023</v>
      </c>
      <c r="H22" s="30">
        <v>3365.4</v>
      </c>
      <c r="I22" s="30" t="e">
        <v>#N/A</v>
      </c>
      <c r="J22" s="30" t="e">
        <v>#N/A</v>
      </c>
      <c r="K22" s="30" t="e">
        <v>#N/A</v>
      </c>
    </row>
    <row r="23" spans="1:11" ht="15">
      <c r="A23" s="30" t="s">
        <v>1083</v>
      </c>
      <c r="B23" s="30" t="s">
        <v>72</v>
      </c>
      <c r="C23" s="30" t="s">
        <v>66</v>
      </c>
      <c r="D23" s="30" t="s">
        <v>82</v>
      </c>
      <c r="E23" s="31">
        <v>28912</v>
      </c>
      <c r="F23" s="31" t="e">
        <v>#N/A</v>
      </c>
      <c r="G23" s="32">
        <v>2023</v>
      </c>
      <c r="H23" s="30">
        <v>3369.3</v>
      </c>
      <c r="I23" s="30" t="e">
        <v>#N/A</v>
      </c>
      <c r="J23" s="30" t="e">
        <v>#N/A</v>
      </c>
      <c r="K23" s="30" t="e">
        <v>#N/A</v>
      </c>
    </row>
    <row r="24" spans="1:11" ht="15">
      <c r="A24" s="30" t="s">
        <v>1084</v>
      </c>
      <c r="B24" s="30" t="s">
        <v>72</v>
      </c>
      <c r="C24" s="30" t="s">
        <v>68</v>
      </c>
      <c r="D24" s="30" t="s">
        <v>83</v>
      </c>
      <c r="E24" s="31">
        <v>29272</v>
      </c>
      <c r="F24" s="31" t="e">
        <v>#N/A</v>
      </c>
      <c r="G24" s="32">
        <v>2025</v>
      </c>
      <c r="H24" s="30">
        <v>3379</v>
      </c>
      <c r="I24" s="30" t="e">
        <v>#N/A</v>
      </c>
      <c r="J24" s="30" t="e">
        <v>#N/A</v>
      </c>
      <c r="K24" s="30" t="e">
        <v>#N/A</v>
      </c>
    </row>
    <row r="25" spans="1:11" ht="15">
      <c r="A25" s="30" t="s">
        <v>1085</v>
      </c>
      <c r="B25" s="30" t="s">
        <v>72</v>
      </c>
      <c r="C25" s="30" t="s">
        <v>70</v>
      </c>
      <c r="D25" s="30" t="s">
        <v>84</v>
      </c>
      <c r="E25" s="31">
        <v>29757</v>
      </c>
      <c r="F25" s="31" t="e">
        <v>#N/A</v>
      </c>
      <c r="G25" s="32">
        <v>2056</v>
      </c>
      <c r="H25" s="30">
        <v>3410.3</v>
      </c>
      <c r="I25" s="30" t="e">
        <v>#N/A</v>
      </c>
      <c r="J25" s="30" t="e">
        <v>#N/A</v>
      </c>
      <c r="K25" s="30" t="e">
        <v>#N/A</v>
      </c>
    </row>
    <row r="26" spans="1:11" ht="15">
      <c r="A26" s="30" t="s">
        <v>1086</v>
      </c>
      <c r="B26" s="30" t="s">
        <v>85</v>
      </c>
      <c r="C26" s="30" t="s">
        <v>48</v>
      </c>
      <c r="D26" s="30" t="s">
        <v>86</v>
      </c>
      <c r="E26" s="31">
        <v>30012</v>
      </c>
      <c r="F26" s="31" t="e">
        <v>#N/A</v>
      </c>
      <c r="G26" s="32">
        <v>2045</v>
      </c>
      <c r="H26" s="30">
        <v>3407.8</v>
      </c>
      <c r="I26" s="30" t="e">
        <v>#N/A</v>
      </c>
      <c r="J26" s="30" t="e">
        <v>#N/A</v>
      </c>
      <c r="K26" s="30" t="e">
        <v>#N/A</v>
      </c>
    </row>
    <row r="27" spans="1:11" ht="15">
      <c r="A27" s="30" t="s">
        <v>1087</v>
      </c>
      <c r="B27" s="30" t="s">
        <v>85</v>
      </c>
      <c r="C27" s="30" t="s">
        <v>50</v>
      </c>
      <c r="D27" s="30" t="s">
        <v>87</v>
      </c>
      <c r="E27" s="31">
        <v>30340</v>
      </c>
      <c r="F27" s="31" t="e">
        <v>#N/A</v>
      </c>
      <c r="G27" s="32">
        <v>2061</v>
      </c>
      <c r="H27" s="30">
        <v>3435.8</v>
      </c>
      <c r="I27" s="30" t="e">
        <v>#N/A</v>
      </c>
      <c r="J27" s="30" t="e">
        <v>#N/A</v>
      </c>
      <c r="K27" s="30" t="e">
        <v>#N/A</v>
      </c>
    </row>
    <row r="28" spans="1:11" ht="15">
      <c r="A28" s="30" t="s">
        <v>1088</v>
      </c>
      <c r="B28" s="30" t="s">
        <v>85</v>
      </c>
      <c r="C28" s="30" t="s">
        <v>52</v>
      </c>
      <c r="D28" s="30" t="s">
        <v>88</v>
      </c>
      <c r="E28" s="31">
        <v>30559</v>
      </c>
      <c r="F28" s="31" t="e">
        <v>#N/A</v>
      </c>
      <c r="G28" s="32">
        <v>2074</v>
      </c>
      <c r="H28" s="30">
        <v>3458</v>
      </c>
      <c r="I28" s="30" t="e">
        <v>#N/A</v>
      </c>
      <c r="J28" s="30" t="e">
        <v>#N/A</v>
      </c>
      <c r="K28" s="30" t="e">
        <v>#N/A</v>
      </c>
    </row>
    <row r="29" spans="1:11" ht="15">
      <c r="A29" s="30" t="s">
        <v>1089</v>
      </c>
      <c r="B29" s="30" t="s">
        <v>85</v>
      </c>
      <c r="C29" s="30" t="s">
        <v>54</v>
      </c>
      <c r="D29" s="30" t="s">
        <v>89</v>
      </c>
      <c r="E29" s="31">
        <v>30884</v>
      </c>
      <c r="F29" s="31" t="e">
        <v>#N/A</v>
      </c>
      <c r="G29" s="32">
        <v>2138</v>
      </c>
      <c r="H29" s="30">
        <v>3568.1</v>
      </c>
      <c r="I29" s="30" t="e">
        <v>#N/A</v>
      </c>
      <c r="J29" s="30" t="e">
        <v>#N/A</v>
      </c>
      <c r="K29" s="30" t="e">
        <v>#N/A</v>
      </c>
    </row>
    <row r="30" spans="1:11" ht="15">
      <c r="A30" s="30" t="s">
        <v>1090</v>
      </c>
      <c r="B30" s="30" t="s">
        <v>85</v>
      </c>
      <c r="C30" s="30" t="s">
        <v>56</v>
      </c>
      <c r="D30" s="30" t="s">
        <v>90</v>
      </c>
      <c r="E30" s="31">
        <v>31540</v>
      </c>
      <c r="F30" s="31" t="e">
        <v>#N/A</v>
      </c>
      <c r="G30" s="32">
        <v>2110</v>
      </c>
      <c r="H30" s="30">
        <v>3519</v>
      </c>
      <c r="I30" s="30" t="e">
        <v>#N/A</v>
      </c>
      <c r="J30" s="30" t="e">
        <v>#N/A</v>
      </c>
      <c r="K30" s="30" t="e">
        <v>#N/A</v>
      </c>
    </row>
    <row r="31" spans="1:11" ht="15">
      <c r="A31" s="30" t="s">
        <v>1091</v>
      </c>
      <c r="B31" s="30" t="s">
        <v>85</v>
      </c>
      <c r="C31" s="30" t="s">
        <v>58</v>
      </c>
      <c r="D31" s="30" t="s">
        <v>91</v>
      </c>
      <c r="E31" s="31">
        <v>31950</v>
      </c>
      <c r="F31" s="31" t="e">
        <v>#N/A</v>
      </c>
      <c r="G31" s="32">
        <v>2133</v>
      </c>
      <c r="H31" s="30">
        <v>3559.4</v>
      </c>
      <c r="I31" s="30" t="e">
        <v>#N/A</v>
      </c>
      <c r="J31" s="30" t="e">
        <v>#N/A</v>
      </c>
      <c r="K31" s="30" t="e">
        <v>#N/A</v>
      </c>
    </row>
    <row r="32" spans="1:11" ht="15">
      <c r="A32" s="30" t="s">
        <v>1092</v>
      </c>
      <c r="B32" s="30" t="s">
        <v>85</v>
      </c>
      <c r="C32" s="30" t="s">
        <v>60</v>
      </c>
      <c r="D32" s="30" t="s">
        <v>92</v>
      </c>
      <c r="E32" s="31">
        <v>32387</v>
      </c>
      <c r="F32" s="31" t="e">
        <v>#N/A</v>
      </c>
      <c r="G32" s="32">
        <v>2151</v>
      </c>
      <c r="H32" s="30">
        <v>3592.7</v>
      </c>
      <c r="I32" s="30" t="e">
        <v>#N/A</v>
      </c>
      <c r="J32" s="30" t="e">
        <v>#N/A</v>
      </c>
      <c r="K32" s="30" t="e">
        <v>#N/A</v>
      </c>
    </row>
    <row r="33" spans="1:11" ht="15">
      <c r="A33" s="30" t="s">
        <v>1093</v>
      </c>
      <c r="B33" s="30" t="s">
        <v>85</v>
      </c>
      <c r="C33" s="30" t="s">
        <v>62</v>
      </c>
      <c r="D33" s="30" t="s">
        <v>93</v>
      </c>
      <c r="E33" s="31">
        <v>32723</v>
      </c>
      <c r="F33" s="31" t="e">
        <v>#N/A</v>
      </c>
      <c r="G33" s="32">
        <v>2172</v>
      </c>
      <c r="H33" s="30">
        <v>3623.3</v>
      </c>
      <c r="I33" s="30" t="e">
        <v>#N/A</v>
      </c>
      <c r="J33" s="30" t="e">
        <v>#N/A</v>
      </c>
      <c r="K33" s="30" t="e">
        <v>#N/A</v>
      </c>
    </row>
    <row r="34" spans="1:11" ht="15">
      <c r="A34" s="30" t="s">
        <v>1094</v>
      </c>
      <c r="B34" s="30" t="s">
        <v>85</v>
      </c>
      <c r="C34" s="30" t="s">
        <v>64</v>
      </c>
      <c r="D34" s="30" t="s">
        <v>94</v>
      </c>
      <c r="E34" s="31">
        <v>32944</v>
      </c>
      <c r="F34" s="31" t="e">
        <v>#N/A</v>
      </c>
      <c r="G34" s="32">
        <v>2175</v>
      </c>
      <c r="H34" s="30">
        <v>3631.8</v>
      </c>
      <c r="I34" s="30" t="e">
        <v>#N/A</v>
      </c>
      <c r="J34" s="30" t="e">
        <v>#N/A</v>
      </c>
      <c r="K34" s="30" t="e">
        <v>#N/A</v>
      </c>
    </row>
    <row r="35" spans="1:11" ht="15">
      <c r="A35" s="30" t="s">
        <v>1095</v>
      </c>
      <c r="B35" s="30" t="s">
        <v>85</v>
      </c>
      <c r="C35" s="30" t="s">
        <v>66</v>
      </c>
      <c r="D35" s="30" t="s">
        <v>95</v>
      </c>
      <c r="E35" s="31">
        <v>33041</v>
      </c>
      <c r="F35" s="31" t="e">
        <v>#N/A</v>
      </c>
      <c r="G35" s="32">
        <v>2165</v>
      </c>
      <c r="H35" s="30">
        <v>3614.3</v>
      </c>
      <c r="I35" s="30" t="e">
        <v>#N/A</v>
      </c>
      <c r="J35" s="30" t="e">
        <v>#N/A</v>
      </c>
      <c r="K35" s="30" t="e">
        <v>#N/A</v>
      </c>
    </row>
    <row r="36" spans="1:11" ht="15">
      <c r="A36" s="30" t="s">
        <v>1096</v>
      </c>
      <c r="B36" s="30" t="s">
        <v>85</v>
      </c>
      <c r="C36" s="30" t="s">
        <v>68</v>
      </c>
      <c r="D36" s="30" t="s">
        <v>96</v>
      </c>
      <c r="E36" s="31">
        <v>33075</v>
      </c>
      <c r="F36" s="31" t="e">
        <v>#N/A</v>
      </c>
      <c r="G36" s="32">
        <v>2165</v>
      </c>
      <c r="H36" s="30">
        <v>3614.5</v>
      </c>
      <c r="I36" s="30" t="e">
        <v>#N/A</v>
      </c>
      <c r="J36" s="30" t="e">
        <v>#N/A</v>
      </c>
      <c r="K36" s="30" t="e">
        <v>#N/A</v>
      </c>
    </row>
    <row r="37" spans="1:11" ht="15">
      <c r="A37" s="30" t="s">
        <v>1097</v>
      </c>
      <c r="B37" s="30" t="s">
        <v>85</v>
      </c>
      <c r="C37" s="30" t="s">
        <v>70</v>
      </c>
      <c r="D37" s="30" t="s">
        <v>97</v>
      </c>
      <c r="E37" s="31">
        <v>33133</v>
      </c>
      <c r="F37" s="31" t="e">
        <v>#N/A</v>
      </c>
      <c r="G37" s="32">
        <v>2165</v>
      </c>
      <c r="H37" s="30">
        <v>3605.8</v>
      </c>
      <c r="I37" s="30" t="e">
        <v>#N/A</v>
      </c>
      <c r="J37" s="30" t="e">
        <v>#N/A</v>
      </c>
      <c r="K37" s="30" t="e">
        <v>#N/A</v>
      </c>
    </row>
    <row r="38" spans="1:11" ht="15">
      <c r="A38" s="30" t="s">
        <v>1098</v>
      </c>
      <c r="B38" s="30" t="s">
        <v>98</v>
      </c>
      <c r="C38" s="30" t="s">
        <v>48</v>
      </c>
      <c r="D38" s="30" t="s">
        <v>99</v>
      </c>
      <c r="E38" s="31">
        <v>33258</v>
      </c>
      <c r="F38" s="31" t="e">
        <v>#N/A</v>
      </c>
      <c r="G38" s="32">
        <v>2161</v>
      </c>
      <c r="H38" s="30">
        <v>3591.8</v>
      </c>
      <c r="I38" s="30" t="e">
        <v>#N/A</v>
      </c>
      <c r="J38" s="30" t="e">
        <v>#N/A</v>
      </c>
      <c r="K38" s="30" t="e">
        <v>#N/A</v>
      </c>
    </row>
    <row r="39" spans="1:11" ht="15">
      <c r="A39" s="30" t="s">
        <v>1099</v>
      </c>
      <c r="B39" s="30" t="s">
        <v>98</v>
      </c>
      <c r="C39" s="30" t="s">
        <v>50</v>
      </c>
      <c r="D39" s="30" t="s">
        <v>100</v>
      </c>
      <c r="E39" s="31">
        <v>33367</v>
      </c>
      <c r="F39" s="31" t="e">
        <v>#N/A</v>
      </c>
      <c r="G39" s="32">
        <v>2154</v>
      </c>
      <c r="H39" s="30">
        <v>3578.7</v>
      </c>
      <c r="I39" s="30" t="e">
        <v>#N/A</v>
      </c>
      <c r="J39" s="30" t="e">
        <v>#N/A</v>
      </c>
      <c r="K39" s="30" t="e">
        <v>#N/A</v>
      </c>
    </row>
    <row r="40" spans="1:11" ht="15">
      <c r="A40" s="30" t="s">
        <v>1100</v>
      </c>
      <c r="B40" s="30" t="s">
        <v>98</v>
      </c>
      <c r="C40" s="30" t="s">
        <v>52</v>
      </c>
      <c r="D40" s="30" t="s">
        <v>101</v>
      </c>
      <c r="E40" s="31">
        <v>33679</v>
      </c>
      <c r="F40" s="31" t="e">
        <v>#N/A</v>
      </c>
      <c r="G40" s="32">
        <v>2149</v>
      </c>
      <c r="H40" s="30">
        <v>3566.3</v>
      </c>
      <c r="I40" s="30" t="e">
        <v>#N/A</v>
      </c>
      <c r="J40" s="30" t="e">
        <v>#N/A</v>
      </c>
      <c r="K40" s="30" t="e">
        <v>#N/A</v>
      </c>
    </row>
    <row r="41" spans="1:11" ht="15">
      <c r="A41" s="30" t="s">
        <v>1101</v>
      </c>
      <c r="B41" s="30" t="s">
        <v>98</v>
      </c>
      <c r="C41" s="30" t="s">
        <v>54</v>
      </c>
      <c r="D41" s="30" t="s">
        <v>102</v>
      </c>
      <c r="E41" s="31">
        <v>33995</v>
      </c>
      <c r="F41" s="31" t="e">
        <v>#N/A</v>
      </c>
      <c r="G41" s="32">
        <v>2141</v>
      </c>
      <c r="H41" s="30">
        <v>3539.7</v>
      </c>
      <c r="I41" s="30" t="e">
        <v>#N/A</v>
      </c>
      <c r="J41" s="30" t="e">
        <v>#N/A</v>
      </c>
      <c r="K41" s="30" t="e">
        <v>#N/A</v>
      </c>
    </row>
    <row r="42" spans="1:11" ht="15">
      <c r="A42" s="30" t="s">
        <v>1102</v>
      </c>
      <c r="B42" s="30" t="s">
        <v>98</v>
      </c>
      <c r="C42" s="30" t="s">
        <v>56</v>
      </c>
      <c r="D42" s="30" t="s">
        <v>103</v>
      </c>
      <c r="E42" s="31">
        <v>34341</v>
      </c>
      <c r="F42" s="31" t="e">
        <v>#N/A</v>
      </c>
      <c r="G42" s="32">
        <v>2137</v>
      </c>
      <c r="H42" s="30">
        <v>3535.1</v>
      </c>
      <c r="I42" s="30" t="e">
        <v>#N/A</v>
      </c>
      <c r="J42" s="30" t="e">
        <v>#N/A</v>
      </c>
      <c r="K42" s="30" t="e">
        <v>#N/A</v>
      </c>
    </row>
    <row r="43" spans="1:11" ht="15">
      <c r="A43" s="30" t="s">
        <v>1103</v>
      </c>
      <c r="B43" s="30" t="s">
        <v>98</v>
      </c>
      <c r="C43" s="30" t="s">
        <v>58</v>
      </c>
      <c r="D43" s="30" t="s">
        <v>104</v>
      </c>
      <c r="E43" s="31">
        <v>34518</v>
      </c>
      <c r="F43" s="31" t="e">
        <v>#N/A</v>
      </c>
      <c r="G43" s="32">
        <v>2123</v>
      </c>
      <c r="H43" s="30">
        <v>3502.4</v>
      </c>
      <c r="I43" s="30" t="e">
        <v>#N/A</v>
      </c>
      <c r="J43" s="30" t="e">
        <v>#N/A</v>
      </c>
      <c r="K43" s="30" t="e">
        <v>#N/A</v>
      </c>
    </row>
    <row r="44" spans="1:11" ht="15">
      <c r="A44" s="30" t="s">
        <v>1104</v>
      </c>
      <c r="B44" s="30" t="s">
        <v>98</v>
      </c>
      <c r="C44" s="30" t="s">
        <v>60</v>
      </c>
      <c r="D44" s="30" t="s">
        <v>105</v>
      </c>
      <c r="E44" s="31">
        <v>34880</v>
      </c>
      <c r="F44" s="31" t="e">
        <v>#N/A</v>
      </c>
      <c r="G44" s="32">
        <v>2118</v>
      </c>
      <c r="H44" s="30">
        <v>3490.1</v>
      </c>
      <c r="I44" s="30" t="e">
        <v>#N/A</v>
      </c>
      <c r="J44" s="30" t="e">
        <v>#N/A</v>
      </c>
      <c r="K44" s="30" t="e">
        <v>#N/A</v>
      </c>
    </row>
    <row r="45" spans="1:11" ht="15">
      <c r="A45" s="30" t="s">
        <v>1105</v>
      </c>
      <c r="B45" s="30" t="s">
        <v>98</v>
      </c>
      <c r="C45" s="30" t="s">
        <v>62</v>
      </c>
      <c r="D45" s="30" t="s">
        <v>106</v>
      </c>
      <c r="E45" s="31">
        <v>35174</v>
      </c>
      <c r="F45" s="31" t="e">
        <v>#N/A</v>
      </c>
      <c r="G45" s="32">
        <v>2124</v>
      </c>
      <c r="H45" s="30">
        <v>3493.8</v>
      </c>
      <c r="I45" s="30" t="e">
        <v>#N/A</v>
      </c>
      <c r="J45" s="30" t="e">
        <v>#N/A</v>
      </c>
      <c r="K45" s="30" t="e">
        <v>#N/A</v>
      </c>
    </row>
    <row r="46" spans="1:11" ht="15">
      <c r="A46" s="30" t="s">
        <v>1106</v>
      </c>
      <c r="B46" s="30" t="s">
        <v>98</v>
      </c>
      <c r="C46" s="30" t="s">
        <v>64</v>
      </c>
      <c r="D46" s="30" t="s">
        <v>107</v>
      </c>
      <c r="E46" s="31">
        <v>35389</v>
      </c>
      <c r="F46" s="31" t="e">
        <v>#N/A</v>
      </c>
      <c r="G46" s="32">
        <v>2118</v>
      </c>
      <c r="H46" s="30">
        <v>3492.8</v>
      </c>
      <c r="I46" s="30" t="e">
        <v>#N/A</v>
      </c>
      <c r="J46" s="30" t="e">
        <v>#N/A</v>
      </c>
      <c r="K46" s="30" t="e">
        <v>#N/A</v>
      </c>
    </row>
    <row r="47" spans="1:11" ht="15">
      <c r="A47" s="30" t="s">
        <v>1107</v>
      </c>
      <c r="B47" s="30" t="s">
        <v>98</v>
      </c>
      <c r="C47" s="30" t="s">
        <v>66</v>
      </c>
      <c r="D47" s="30" t="s">
        <v>108</v>
      </c>
      <c r="E47" s="31">
        <v>35559</v>
      </c>
      <c r="F47" s="31" t="e">
        <v>#N/A</v>
      </c>
      <c r="G47" s="32">
        <v>2132</v>
      </c>
      <c r="H47" s="30">
        <v>3508</v>
      </c>
      <c r="I47" s="30" t="e">
        <v>#N/A</v>
      </c>
      <c r="J47" s="30" t="e">
        <v>#N/A</v>
      </c>
      <c r="K47" s="30" t="e">
        <v>#N/A</v>
      </c>
    </row>
    <row r="48" spans="1:11" ht="15">
      <c r="A48" s="30" t="s">
        <v>1108</v>
      </c>
      <c r="B48" s="30" t="s">
        <v>98</v>
      </c>
      <c r="C48" s="30" t="s">
        <v>68</v>
      </c>
      <c r="D48" s="30" t="s">
        <v>109</v>
      </c>
      <c r="E48" s="31">
        <v>35647</v>
      </c>
      <c r="F48" s="31" t="e">
        <v>#N/A</v>
      </c>
      <c r="G48" s="32">
        <v>2126</v>
      </c>
      <c r="H48" s="30">
        <v>3498</v>
      </c>
      <c r="I48" s="30" t="e">
        <v>#N/A</v>
      </c>
      <c r="J48" s="30" t="e">
        <v>#N/A</v>
      </c>
      <c r="K48" s="30" t="e">
        <v>#N/A</v>
      </c>
    </row>
    <row r="49" spans="1:11" ht="15">
      <c r="A49" s="30" t="s">
        <v>1109</v>
      </c>
      <c r="B49" s="30" t="s">
        <v>98</v>
      </c>
      <c r="C49" s="30" t="s">
        <v>70</v>
      </c>
      <c r="D49" s="30" t="s">
        <v>110</v>
      </c>
      <c r="E49" s="31">
        <v>35843</v>
      </c>
      <c r="F49" s="31" t="e">
        <v>#N/A</v>
      </c>
      <c r="G49" s="32">
        <v>2118</v>
      </c>
      <c r="H49" s="30">
        <v>3479</v>
      </c>
      <c r="I49" s="30" t="e">
        <v>#N/A</v>
      </c>
      <c r="J49" s="30" t="e">
        <v>#N/A</v>
      </c>
      <c r="K49" s="30" t="e">
        <v>#N/A</v>
      </c>
    </row>
    <row r="50" spans="1:11" ht="15">
      <c r="A50" s="30" t="s">
        <v>1110</v>
      </c>
      <c r="B50" s="30" t="s">
        <v>111</v>
      </c>
      <c r="C50" s="30" t="s">
        <v>48</v>
      </c>
      <c r="D50" s="30" t="s">
        <v>112</v>
      </c>
      <c r="E50" s="31">
        <v>36040</v>
      </c>
      <c r="F50" s="31" t="e">
        <v>#N/A</v>
      </c>
      <c r="G50" s="32">
        <v>2115</v>
      </c>
      <c r="H50" s="30">
        <v>3472.6</v>
      </c>
      <c r="I50" s="30" t="e">
        <v>#N/A</v>
      </c>
      <c r="J50" s="30" t="e">
        <v>#N/A</v>
      </c>
      <c r="K50" s="30" t="e">
        <v>#N/A</v>
      </c>
    </row>
    <row r="51" spans="1:11" ht="15">
      <c r="A51" s="30" t="s">
        <v>1111</v>
      </c>
      <c r="B51" s="30" t="s">
        <v>111</v>
      </c>
      <c r="C51" s="30" t="s">
        <v>50</v>
      </c>
      <c r="D51" s="30" t="s">
        <v>113</v>
      </c>
      <c r="E51" s="31">
        <v>36172</v>
      </c>
      <c r="F51" s="31" t="e">
        <v>#N/A</v>
      </c>
      <c r="G51" s="32">
        <v>2113</v>
      </c>
      <c r="H51" s="30">
        <v>3465.5</v>
      </c>
      <c r="I51" s="30" t="e">
        <v>#N/A</v>
      </c>
      <c r="J51" s="30" t="e">
        <v>#N/A</v>
      </c>
      <c r="K51" s="30" t="e">
        <v>#N/A</v>
      </c>
    </row>
    <row r="52" spans="1:11" ht="15">
      <c r="A52" s="30" t="s">
        <v>1112</v>
      </c>
      <c r="B52" s="30" t="s">
        <v>111</v>
      </c>
      <c r="C52" s="30" t="s">
        <v>52</v>
      </c>
      <c r="D52" s="30" t="s">
        <v>114</v>
      </c>
      <c r="E52" s="31">
        <v>36296</v>
      </c>
      <c r="F52" s="31" t="e">
        <v>#N/A</v>
      </c>
      <c r="G52" s="32">
        <v>2112</v>
      </c>
      <c r="H52" s="30">
        <v>3465</v>
      </c>
      <c r="I52" s="30" t="e">
        <v>#N/A</v>
      </c>
      <c r="J52" s="30" t="e">
        <v>#N/A</v>
      </c>
      <c r="K52" s="30" t="e">
        <v>#N/A</v>
      </c>
    </row>
    <row r="53" spans="1:11" ht="15">
      <c r="A53" s="30" t="s">
        <v>1113</v>
      </c>
      <c r="B53" s="30" t="s">
        <v>111</v>
      </c>
      <c r="C53" s="30" t="s">
        <v>54</v>
      </c>
      <c r="D53" s="30" t="s">
        <v>115</v>
      </c>
      <c r="E53" s="31">
        <v>36380</v>
      </c>
      <c r="F53" s="31" t="e">
        <v>#N/A</v>
      </c>
      <c r="G53" s="32">
        <v>2139</v>
      </c>
      <c r="H53" s="30">
        <v>3503.9</v>
      </c>
      <c r="I53" s="30" t="e">
        <v>#N/A</v>
      </c>
      <c r="J53" s="30" t="e">
        <v>#N/A</v>
      </c>
      <c r="K53" s="30" t="e">
        <v>#N/A</v>
      </c>
    </row>
    <row r="54" spans="1:11" ht="15">
      <c r="A54" s="30" t="s">
        <v>1114</v>
      </c>
      <c r="B54" s="30" t="s">
        <v>111</v>
      </c>
      <c r="C54" s="30" t="s">
        <v>56</v>
      </c>
      <c r="D54" s="30" t="s">
        <v>116</v>
      </c>
      <c r="E54" s="31">
        <v>36315</v>
      </c>
      <c r="F54" s="31" t="e">
        <v>#N/A</v>
      </c>
      <c r="G54" s="32">
        <v>2118</v>
      </c>
      <c r="H54" s="30">
        <v>3474.1</v>
      </c>
      <c r="I54" s="30" t="e">
        <v>#N/A</v>
      </c>
      <c r="J54" s="30" t="e">
        <v>#N/A</v>
      </c>
      <c r="K54" s="30" t="e">
        <v>#N/A</v>
      </c>
    </row>
    <row r="55" spans="1:11" ht="15">
      <c r="A55" s="30" t="s">
        <v>1115</v>
      </c>
      <c r="B55" s="30" t="s">
        <v>111</v>
      </c>
      <c r="C55" s="30" t="s">
        <v>58</v>
      </c>
      <c r="D55" s="30" t="s">
        <v>117</v>
      </c>
      <c r="E55" s="31">
        <v>36457</v>
      </c>
      <c r="F55" s="31" t="e">
        <v>#N/A</v>
      </c>
      <c r="G55" s="32">
        <v>2128</v>
      </c>
      <c r="H55" s="30">
        <v>3494.5</v>
      </c>
      <c r="I55" s="30" t="e">
        <v>#N/A</v>
      </c>
      <c r="J55" s="30" t="e">
        <v>#N/A</v>
      </c>
      <c r="K55" s="30" t="e">
        <v>#N/A</v>
      </c>
    </row>
    <row r="56" spans="1:11" ht="15">
      <c r="A56" s="30" t="s">
        <v>1116</v>
      </c>
      <c r="B56" s="30" t="s">
        <v>111</v>
      </c>
      <c r="C56" s="30" t="s">
        <v>60</v>
      </c>
      <c r="D56" s="30" t="s">
        <v>118</v>
      </c>
      <c r="E56" s="31">
        <v>36444</v>
      </c>
      <c r="F56" s="31" t="e">
        <v>#N/A</v>
      </c>
      <c r="G56" s="32">
        <v>2125</v>
      </c>
      <c r="H56" s="30">
        <v>3489.4</v>
      </c>
      <c r="I56" s="30" t="e">
        <v>#N/A</v>
      </c>
      <c r="J56" s="30" t="e">
        <v>#N/A</v>
      </c>
      <c r="K56" s="30" t="e">
        <v>#N/A</v>
      </c>
    </row>
    <row r="57" spans="1:11" ht="15">
      <c r="A57" s="30" t="s">
        <v>1117</v>
      </c>
      <c r="B57" s="30" t="s">
        <v>111</v>
      </c>
      <c r="C57" s="30" t="s">
        <v>62</v>
      </c>
      <c r="D57" s="30" t="s">
        <v>119</v>
      </c>
      <c r="E57" s="31">
        <v>36395</v>
      </c>
      <c r="F57" s="31" t="e">
        <v>#N/A</v>
      </c>
      <c r="G57" s="32">
        <v>2122</v>
      </c>
      <c r="H57" s="30">
        <v>3480.8</v>
      </c>
      <c r="I57" s="30" t="e">
        <v>#N/A</v>
      </c>
      <c r="J57" s="30" t="e">
        <v>#N/A</v>
      </c>
      <c r="K57" s="30" t="e">
        <v>#N/A</v>
      </c>
    </row>
    <row r="58" spans="1:11" ht="15">
      <c r="A58" s="30" t="s">
        <v>1118</v>
      </c>
      <c r="B58" s="30" t="s">
        <v>111</v>
      </c>
      <c r="C58" s="30" t="s">
        <v>64</v>
      </c>
      <c r="D58" s="30" t="s">
        <v>120</v>
      </c>
      <c r="E58" s="31">
        <v>36318</v>
      </c>
      <c r="F58" s="31" t="e">
        <v>#N/A</v>
      </c>
      <c r="G58" s="32">
        <v>2115</v>
      </c>
      <c r="H58" s="30">
        <v>3478.1</v>
      </c>
      <c r="I58" s="30" t="e">
        <v>#N/A</v>
      </c>
      <c r="J58" s="30" t="e">
        <v>#N/A</v>
      </c>
      <c r="K58" s="30" t="e">
        <v>#N/A</v>
      </c>
    </row>
    <row r="59" spans="1:11" ht="15">
      <c r="A59" s="30" t="s">
        <v>1119</v>
      </c>
      <c r="B59" s="30" t="s">
        <v>111</v>
      </c>
      <c r="C59" s="30" t="s">
        <v>66</v>
      </c>
      <c r="D59" s="30" t="s">
        <v>121</v>
      </c>
      <c r="E59" s="31">
        <v>36505</v>
      </c>
      <c r="F59" s="31" t="e">
        <v>#N/A</v>
      </c>
      <c r="G59" s="32">
        <v>2133</v>
      </c>
      <c r="H59" s="30">
        <v>3491.8</v>
      </c>
      <c r="I59" s="30" t="e">
        <v>#N/A</v>
      </c>
      <c r="J59" s="30" t="e">
        <v>#N/A</v>
      </c>
      <c r="K59" s="30" t="e">
        <v>#N/A</v>
      </c>
    </row>
    <row r="60" spans="1:11" ht="15">
      <c r="A60" s="30" t="s">
        <v>1120</v>
      </c>
      <c r="B60" s="30" t="s">
        <v>111</v>
      </c>
      <c r="C60" s="30" t="s">
        <v>68</v>
      </c>
      <c r="D60" s="30" t="s">
        <v>122</v>
      </c>
      <c r="E60" s="31">
        <v>36641</v>
      </c>
      <c r="F60" s="31" t="e">
        <v>#N/A</v>
      </c>
      <c r="G60" s="32">
        <v>2142</v>
      </c>
      <c r="H60" s="30">
        <v>3507.7</v>
      </c>
      <c r="I60" s="30" t="e">
        <v>#N/A</v>
      </c>
      <c r="J60" s="30" t="e">
        <v>#N/A</v>
      </c>
      <c r="K60" s="30" t="e">
        <v>#N/A</v>
      </c>
    </row>
    <row r="61" spans="1:11" ht="15">
      <c r="A61" s="30" t="s">
        <v>1121</v>
      </c>
      <c r="B61" s="30" t="s">
        <v>111</v>
      </c>
      <c r="C61" s="30" t="s">
        <v>70</v>
      </c>
      <c r="D61" s="30" t="s">
        <v>123</v>
      </c>
      <c r="E61" s="31">
        <v>36475</v>
      </c>
      <c r="F61" s="31" t="e">
        <v>#N/A</v>
      </c>
      <c r="G61" s="32">
        <v>2112</v>
      </c>
      <c r="H61" s="30">
        <v>3448.3</v>
      </c>
      <c r="I61" s="30" t="e">
        <v>#N/A</v>
      </c>
      <c r="J61" s="30" t="e">
        <v>#N/A</v>
      </c>
      <c r="K61" s="30" t="e">
        <v>#N/A</v>
      </c>
    </row>
    <row r="62" spans="1:11" ht="15">
      <c r="A62" s="30" t="s">
        <v>1122</v>
      </c>
      <c r="B62" s="30" t="s">
        <v>124</v>
      </c>
      <c r="C62" s="30" t="s">
        <v>48</v>
      </c>
      <c r="D62" s="30" t="s">
        <v>125</v>
      </c>
      <c r="E62" s="31">
        <v>36493</v>
      </c>
      <c r="F62" s="31" t="e">
        <v>#N/A</v>
      </c>
      <c r="G62" s="32">
        <v>2139</v>
      </c>
      <c r="H62" s="30">
        <v>3506.4</v>
      </c>
      <c r="I62" s="30" t="e">
        <v>#N/A</v>
      </c>
      <c r="J62" s="30" t="e">
        <v>#N/A</v>
      </c>
      <c r="K62" s="30" t="e">
        <v>#N/A</v>
      </c>
    </row>
    <row r="63" spans="1:11" ht="15">
      <c r="A63" s="30" t="s">
        <v>1123</v>
      </c>
      <c r="B63" s="30" t="s">
        <v>124</v>
      </c>
      <c r="C63" s="30" t="s">
        <v>50</v>
      </c>
      <c r="D63" s="30" t="s">
        <v>126</v>
      </c>
      <c r="E63" s="31">
        <v>36415</v>
      </c>
      <c r="F63" s="31" t="e">
        <v>#N/A</v>
      </c>
      <c r="G63" s="32">
        <v>2142</v>
      </c>
      <c r="H63" s="30">
        <v>3506.5</v>
      </c>
      <c r="I63" s="30" t="e">
        <v>#N/A</v>
      </c>
      <c r="J63" s="30" t="e">
        <v>#N/A</v>
      </c>
      <c r="K63" s="30" t="e">
        <v>#N/A</v>
      </c>
    </row>
    <row r="64" spans="1:11" ht="15">
      <c r="A64" s="30" t="s">
        <v>1124</v>
      </c>
      <c r="B64" s="30" t="s">
        <v>124</v>
      </c>
      <c r="C64" s="30" t="s">
        <v>52</v>
      </c>
      <c r="D64" s="30" t="s">
        <v>127</v>
      </c>
      <c r="E64" s="31">
        <v>36179</v>
      </c>
      <c r="F64" s="31" t="e">
        <v>#N/A</v>
      </c>
      <c r="G64" s="32">
        <v>2138</v>
      </c>
      <c r="H64" s="30">
        <v>3507.4</v>
      </c>
      <c r="I64" s="30" t="e">
        <v>#N/A</v>
      </c>
      <c r="J64" s="30" t="e">
        <v>#N/A</v>
      </c>
      <c r="K64" s="30" t="e">
        <v>#N/A</v>
      </c>
    </row>
    <row r="65" spans="1:11" ht="15">
      <c r="A65" s="30" t="s">
        <v>1125</v>
      </c>
      <c r="B65" s="30" t="s">
        <v>124</v>
      </c>
      <c r="C65" s="30" t="s">
        <v>54</v>
      </c>
      <c r="D65" s="30" t="s">
        <v>128</v>
      </c>
      <c r="E65" s="31">
        <v>35951</v>
      </c>
      <c r="F65" s="31" t="e">
        <v>#N/A</v>
      </c>
      <c r="G65" s="32">
        <v>2138</v>
      </c>
      <c r="H65" s="30">
        <v>3496.4</v>
      </c>
      <c r="I65" s="30" t="e">
        <v>#N/A</v>
      </c>
      <c r="J65" s="30" t="e">
        <v>#N/A</v>
      </c>
      <c r="K65" s="30" t="e">
        <v>#N/A</v>
      </c>
    </row>
    <row r="66" spans="1:11" ht="15">
      <c r="A66" s="30" t="s">
        <v>1126</v>
      </c>
      <c r="B66" s="30" t="s">
        <v>124</v>
      </c>
      <c r="C66" s="30" t="s">
        <v>56</v>
      </c>
      <c r="D66" s="30" t="s">
        <v>129</v>
      </c>
      <c r="E66" s="31">
        <v>35864</v>
      </c>
      <c r="F66" s="31" t="e">
        <v>#N/A</v>
      </c>
      <c r="G66" s="32">
        <v>2135</v>
      </c>
      <c r="H66" s="30">
        <v>3504.5</v>
      </c>
      <c r="I66" s="30" t="e">
        <v>#N/A</v>
      </c>
      <c r="J66" s="30" t="e">
        <v>#N/A</v>
      </c>
      <c r="K66" s="30" t="e">
        <v>#N/A</v>
      </c>
    </row>
    <row r="67" spans="1:11" ht="15">
      <c r="A67" s="30" t="s">
        <v>1127</v>
      </c>
      <c r="B67" s="30" t="s">
        <v>124</v>
      </c>
      <c r="C67" s="30" t="s">
        <v>58</v>
      </c>
      <c r="D67" s="30" t="s">
        <v>130</v>
      </c>
      <c r="E67" s="31">
        <v>35800</v>
      </c>
      <c r="F67" s="31" t="e">
        <v>#N/A</v>
      </c>
      <c r="G67" s="32">
        <v>2136</v>
      </c>
      <c r="H67" s="30">
        <v>3507.6</v>
      </c>
      <c r="I67" s="30" t="e">
        <v>#N/A</v>
      </c>
      <c r="J67" s="30" t="e">
        <v>#N/A</v>
      </c>
      <c r="K67" s="30" t="e">
        <v>#N/A</v>
      </c>
    </row>
    <row r="68" spans="1:11" ht="15">
      <c r="A68" s="30" t="s">
        <v>1128</v>
      </c>
      <c r="B68" s="30" t="s">
        <v>124</v>
      </c>
      <c r="C68" s="30" t="s">
        <v>60</v>
      </c>
      <c r="D68" s="30" t="s">
        <v>131</v>
      </c>
      <c r="E68" s="31">
        <v>35715</v>
      </c>
      <c r="F68" s="31" t="e">
        <v>#N/A</v>
      </c>
      <c r="G68" s="32">
        <v>2145</v>
      </c>
      <c r="H68" s="30">
        <v>3527.4</v>
      </c>
      <c r="I68" s="30" t="e">
        <v>#N/A</v>
      </c>
      <c r="J68" s="30" t="e">
        <v>#N/A</v>
      </c>
      <c r="K68" s="30" t="e">
        <v>#N/A</v>
      </c>
    </row>
    <row r="69" spans="1:11" ht="15">
      <c r="A69" s="30" t="s">
        <v>1129</v>
      </c>
      <c r="B69" s="30" t="s">
        <v>124</v>
      </c>
      <c r="C69" s="30" t="s">
        <v>62</v>
      </c>
      <c r="D69" s="30" t="s">
        <v>132</v>
      </c>
      <c r="E69" s="31">
        <v>35646</v>
      </c>
      <c r="F69" s="31" t="e">
        <v>#N/A</v>
      </c>
      <c r="G69" s="32">
        <v>2149</v>
      </c>
      <c r="H69" s="30">
        <v>3532.4</v>
      </c>
      <c r="I69" s="30" t="e">
        <v>#N/A</v>
      </c>
      <c r="J69" s="30" t="e">
        <v>#N/A</v>
      </c>
      <c r="K69" s="30" t="e">
        <v>#N/A</v>
      </c>
    </row>
    <row r="70" spans="1:11" ht="15">
      <c r="A70" s="30" t="s">
        <v>1130</v>
      </c>
      <c r="B70" s="30" t="s">
        <v>124</v>
      </c>
      <c r="C70" s="30" t="s">
        <v>64</v>
      </c>
      <c r="D70" s="30" t="s">
        <v>133</v>
      </c>
      <c r="E70" s="31">
        <v>35456</v>
      </c>
      <c r="F70" s="31" t="e">
        <v>#N/A</v>
      </c>
      <c r="G70" s="32">
        <v>2139</v>
      </c>
      <c r="H70" s="30">
        <v>3528.9</v>
      </c>
      <c r="I70" s="30" t="e">
        <v>#N/A</v>
      </c>
      <c r="J70" s="30" t="e">
        <v>#N/A</v>
      </c>
      <c r="K70" s="30" t="e">
        <v>#N/A</v>
      </c>
    </row>
    <row r="71" spans="1:11" ht="15">
      <c r="A71" s="30" t="s">
        <v>1131</v>
      </c>
      <c r="B71" s="30" t="s">
        <v>124</v>
      </c>
      <c r="C71" s="30" t="s">
        <v>66</v>
      </c>
      <c r="D71" s="30" t="s">
        <v>134</v>
      </c>
      <c r="E71" s="31">
        <v>35486</v>
      </c>
      <c r="F71" s="31" t="e">
        <v>#N/A</v>
      </c>
      <c r="G71" s="32">
        <v>2154</v>
      </c>
      <c r="H71" s="30">
        <v>3540</v>
      </c>
      <c r="I71" s="30" t="e">
        <v>#N/A</v>
      </c>
      <c r="J71" s="30" t="e">
        <v>#N/A</v>
      </c>
      <c r="K71" s="30" t="e">
        <v>#N/A</v>
      </c>
    </row>
    <row r="72" spans="1:11" ht="15">
      <c r="A72" s="30" t="s">
        <v>1132</v>
      </c>
      <c r="B72" s="30" t="s">
        <v>124</v>
      </c>
      <c r="C72" s="30" t="s">
        <v>68</v>
      </c>
      <c r="D72" s="30" t="s">
        <v>135</v>
      </c>
      <c r="E72" s="31">
        <v>35449</v>
      </c>
      <c r="F72" s="31" t="e">
        <v>#N/A</v>
      </c>
      <c r="G72" s="32">
        <v>2159</v>
      </c>
      <c r="H72" s="30">
        <v>3544</v>
      </c>
      <c r="I72" s="30" t="e">
        <v>#N/A</v>
      </c>
      <c r="J72" s="30" t="e">
        <v>#N/A</v>
      </c>
      <c r="K72" s="30" t="e">
        <v>#N/A</v>
      </c>
    </row>
    <row r="73" spans="1:11" ht="15">
      <c r="A73" s="30" t="s">
        <v>1133</v>
      </c>
      <c r="B73" s="30" t="s">
        <v>124</v>
      </c>
      <c r="C73" s="30" t="s">
        <v>70</v>
      </c>
      <c r="D73" s="30" t="s">
        <v>136</v>
      </c>
      <c r="E73" s="31">
        <v>35486</v>
      </c>
      <c r="F73" s="31" t="e">
        <v>#N/A</v>
      </c>
      <c r="G73" s="32">
        <v>2135</v>
      </c>
      <c r="H73" s="30">
        <v>3495.7</v>
      </c>
      <c r="I73" s="30" t="e">
        <v>#N/A</v>
      </c>
      <c r="J73" s="30" t="e">
        <v>#N/A</v>
      </c>
      <c r="K73" s="30" t="e">
        <v>#N/A</v>
      </c>
    </row>
    <row r="74" spans="1:11" ht="15">
      <c r="A74" s="30" t="s">
        <v>1134</v>
      </c>
      <c r="B74" s="30" t="s">
        <v>137</v>
      </c>
      <c r="C74" s="30" t="s">
        <v>48</v>
      </c>
      <c r="D74" s="30" t="s">
        <v>138</v>
      </c>
      <c r="E74" s="31">
        <v>35643</v>
      </c>
      <c r="F74" s="31" t="e">
        <v>#N/A</v>
      </c>
      <c r="G74" s="32">
        <v>2170</v>
      </c>
      <c r="H74" s="30">
        <v>3572</v>
      </c>
      <c r="I74" s="30" t="e">
        <v>#N/A</v>
      </c>
      <c r="J74" s="30" t="e">
        <v>#N/A</v>
      </c>
      <c r="K74" s="30" t="e">
        <v>#N/A</v>
      </c>
    </row>
    <row r="75" spans="1:11" ht="15">
      <c r="A75" s="30" t="s">
        <v>1135</v>
      </c>
      <c r="B75" s="30" t="s">
        <v>137</v>
      </c>
      <c r="C75" s="30" t="s">
        <v>50</v>
      </c>
      <c r="D75" s="30" t="s">
        <v>139</v>
      </c>
      <c r="E75" s="31">
        <v>35665</v>
      </c>
      <c r="F75" s="31" t="e">
        <v>#N/A</v>
      </c>
      <c r="G75" s="32">
        <v>2179</v>
      </c>
      <c r="H75" s="30">
        <v>3581.4</v>
      </c>
      <c r="I75" s="30" t="e">
        <v>#N/A</v>
      </c>
      <c r="J75" s="30" t="e">
        <v>#N/A</v>
      </c>
      <c r="K75" s="30" t="e">
        <v>#N/A</v>
      </c>
    </row>
    <row r="76" spans="1:11" ht="15">
      <c r="A76" s="30" t="s">
        <v>1136</v>
      </c>
      <c r="B76" s="30" t="s">
        <v>137</v>
      </c>
      <c r="C76" s="30" t="s">
        <v>52</v>
      </c>
      <c r="D76" s="30" t="s">
        <v>140</v>
      </c>
      <c r="E76" s="31">
        <v>35580</v>
      </c>
      <c r="F76" s="31" t="e">
        <v>#N/A</v>
      </c>
      <c r="G76" s="32">
        <v>2188</v>
      </c>
      <c r="H76" s="30">
        <v>3611.9</v>
      </c>
      <c r="I76" s="30" t="e">
        <v>#N/A</v>
      </c>
      <c r="J76" s="30" t="e">
        <v>#N/A</v>
      </c>
      <c r="K76" s="30" t="e">
        <v>#N/A</v>
      </c>
    </row>
    <row r="77" spans="1:11" ht="15">
      <c r="A77" s="30" t="s">
        <v>1137</v>
      </c>
      <c r="B77" s="30" t="s">
        <v>137</v>
      </c>
      <c r="C77" s="30" t="s">
        <v>54</v>
      </c>
      <c r="D77" s="30" t="s">
        <v>141</v>
      </c>
      <c r="E77" s="31">
        <v>35258</v>
      </c>
      <c r="F77" s="31" t="e">
        <v>#N/A</v>
      </c>
      <c r="G77" s="32">
        <v>2147</v>
      </c>
      <c r="H77" s="30">
        <v>3520.3</v>
      </c>
      <c r="I77" s="30" t="e">
        <v>#N/A</v>
      </c>
      <c r="J77" s="30" t="e">
        <v>#N/A</v>
      </c>
      <c r="K77" s="30" t="e">
        <v>#N/A</v>
      </c>
    </row>
    <row r="78" spans="1:11" ht="15">
      <c r="A78" s="30" t="s">
        <v>1138</v>
      </c>
      <c r="B78" s="30" t="s">
        <v>137</v>
      </c>
      <c r="C78" s="30" t="s">
        <v>56</v>
      </c>
      <c r="D78" s="30" t="s">
        <v>142</v>
      </c>
      <c r="E78" s="31">
        <v>35145</v>
      </c>
      <c r="F78" s="31" t="e">
        <v>#N/A</v>
      </c>
      <c r="G78" s="32">
        <v>2166</v>
      </c>
      <c r="H78" s="30">
        <v>3574.7</v>
      </c>
      <c r="I78" s="30" t="e">
        <v>#N/A</v>
      </c>
      <c r="J78" s="30" t="e">
        <v>#N/A</v>
      </c>
      <c r="K78" s="30" t="e">
        <v>#N/A</v>
      </c>
    </row>
    <row r="79" spans="1:11" ht="15">
      <c r="A79" s="30" t="s">
        <v>1139</v>
      </c>
      <c r="B79" s="30" t="s">
        <v>137</v>
      </c>
      <c r="C79" s="30" t="s">
        <v>58</v>
      </c>
      <c r="D79" s="30" t="s">
        <v>143</v>
      </c>
      <c r="E79" s="31">
        <v>34968</v>
      </c>
      <c r="F79" s="31" t="e">
        <v>#N/A</v>
      </c>
      <c r="G79" s="32">
        <v>2171</v>
      </c>
      <c r="H79" s="30">
        <v>3580.8</v>
      </c>
      <c r="I79" s="30" t="e">
        <v>#N/A</v>
      </c>
      <c r="J79" s="30" t="e">
        <v>#N/A</v>
      </c>
      <c r="K79" s="30" t="e">
        <v>#N/A</v>
      </c>
    </row>
    <row r="80" spans="1:11" ht="15">
      <c r="A80" s="30" t="s">
        <v>1140</v>
      </c>
      <c r="B80" s="30" t="s">
        <v>137</v>
      </c>
      <c r="C80" s="30" t="s">
        <v>60</v>
      </c>
      <c r="D80" s="30" t="s">
        <v>144</v>
      </c>
      <c r="E80" s="31">
        <v>34688</v>
      </c>
      <c r="F80" s="31" t="e">
        <v>#N/A</v>
      </c>
      <c r="G80" s="32">
        <v>2182</v>
      </c>
      <c r="H80" s="30">
        <v>3600</v>
      </c>
      <c r="I80" s="30" t="e">
        <v>#N/A</v>
      </c>
      <c r="J80" s="30" t="e">
        <v>#N/A</v>
      </c>
      <c r="K80" s="30" t="e">
        <v>#N/A</v>
      </c>
    </row>
    <row r="81" spans="1:11" ht="15">
      <c r="A81" s="30" t="s">
        <v>1141</v>
      </c>
      <c r="B81" s="30" t="s">
        <v>137</v>
      </c>
      <c r="C81" s="30" t="s">
        <v>62</v>
      </c>
      <c r="D81" s="30" t="s">
        <v>145</v>
      </c>
      <c r="E81" s="31">
        <v>34332</v>
      </c>
      <c r="F81" s="31" t="e">
        <v>#N/A</v>
      </c>
      <c r="G81" s="32">
        <v>2194</v>
      </c>
      <c r="H81" s="30">
        <v>3612.9</v>
      </c>
      <c r="I81" s="30" t="e">
        <v>#N/A</v>
      </c>
      <c r="J81" s="30" t="e">
        <v>#N/A</v>
      </c>
      <c r="K81" s="30" t="e">
        <v>#N/A</v>
      </c>
    </row>
    <row r="82" spans="1:11" ht="15">
      <c r="A82" s="30" t="s">
        <v>1142</v>
      </c>
      <c r="B82" s="30" t="s">
        <v>137</v>
      </c>
      <c r="C82" s="30" t="s">
        <v>64</v>
      </c>
      <c r="D82" s="30" t="s">
        <v>146</v>
      </c>
      <c r="E82" s="31">
        <v>32558</v>
      </c>
      <c r="F82" s="31" t="e">
        <v>#N/A</v>
      </c>
      <c r="G82" s="32">
        <v>2215</v>
      </c>
      <c r="H82" s="30">
        <v>3664.3</v>
      </c>
      <c r="I82" s="30" t="e">
        <v>#N/A</v>
      </c>
      <c r="J82" s="30" t="e">
        <v>#N/A</v>
      </c>
      <c r="K82" s="30" t="e">
        <v>#N/A</v>
      </c>
    </row>
    <row r="83" spans="1:11" ht="15">
      <c r="A83" s="30" t="s">
        <v>1143</v>
      </c>
      <c r="B83" s="30" t="s">
        <v>137</v>
      </c>
      <c r="C83" s="30" t="s">
        <v>66</v>
      </c>
      <c r="D83" s="30" t="s">
        <v>147</v>
      </c>
      <c r="E83" s="31">
        <v>32745</v>
      </c>
      <c r="F83" s="31" t="e">
        <v>#N/A</v>
      </c>
      <c r="G83" s="32">
        <v>2242</v>
      </c>
      <c r="H83" s="30">
        <v>3695.2</v>
      </c>
      <c r="I83" s="30" t="e">
        <v>#N/A</v>
      </c>
      <c r="J83" s="30" t="e">
        <v>#N/A</v>
      </c>
      <c r="K83" s="30" t="e">
        <v>#N/A</v>
      </c>
    </row>
    <row r="84" spans="1:11" ht="15">
      <c r="A84" s="30" t="s">
        <v>1144</v>
      </c>
      <c r="B84" s="30" t="s">
        <v>137</v>
      </c>
      <c r="C84" s="30" t="s">
        <v>68</v>
      </c>
      <c r="D84" s="30" t="s">
        <v>148</v>
      </c>
      <c r="E84" s="31">
        <v>33167</v>
      </c>
      <c r="F84" s="31" t="e">
        <v>#N/A</v>
      </c>
      <c r="G84" s="32">
        <v>2274</v>
      </c>
      <c r="H84" s="30">
        <v>3742</v>
      </c>
      <c r="I84" s="30" t="e">
        <v>#N/A</v>
      </c>
      <c r="J84" s="30" t="e">
        <v>#N/A</v>
      </c>
      <c r="K84" s="30" t="e">
        <v>#N/A</v>
      </c>
    </row>
    <row r="85" spans="1:11" ht="15">
      <c r="A85" s="30" t="s">
        <v>1145</v>
      </c>
      <c r="B85" s="30" t="s">
        <v>137</v>
      </c>
      <c r="C85" s="30" t="s">
        <v>70</v>
      </c>
      <c r="D85" s="30" t="s">
        <v>149</v>
      </c>
      <c r="E85" s="31">
        <v>33301</v>
      </c>
      <c r="F85" s="31" t="e">
        <v>#N/A</v>
      </c>
      <c r="G85" s="32">
        <v>2264</v>
      </c>
      <c r="H85" s="30">
        <v>3721.9</v>
      </c>
      <c r="I85" s="30" t="e">
        <v>#N/A</v>
      </c>
      <c r="J85" s="30" t="e">
        <v>#N/A</v>
      </c>
      <c r="K85" s="30" t="e">
        <v>#N/A</v>
      </c>
    </row>
    <row r="86" spans="1:11" ht="15">
      <c r="A86" s="30" t="s">
        <v>1146</v>
      </c>
      <c r="B86" s="30" t="s">
        <v>150</v>
      </c>
      <c r="C86" s="30" t="s">
        <v>48</v>
      </c>
      <c r="D86" s="30" t="s">
        <v>151</v>
      </c>
      <c r="E86" s="31">
        <v>34047</v>
      </c>
      <c r="F86" s="31" t="e">
        <v>#N/A</v>
      </c>
      <c r="G86" s="32">
        <v>2350</v>
      </c>
      <c r="H86" s="30">
        <v>3879.6</v>
      </c>
      <c r="I86" s="30" t="e">
        <v>#N/A</v>
      </c>
      <c r="J86" s="30" t="e">
        <v>#N/A</v>
      </c>
      <c r="K86" s="30" t="e">
        <v>#N/A</v>
      </c>
    </row>
    <row r="87" spans="1:11" ht="15">
      <c r="A87" s="30" t="s">
        <v>1147</v>
      </c>
      <c r="B87" s="30" t="s">
        <v>150</v>
      </c>
      <c r="C87" s="30" t="s">
        <v>50</v>
      </c>
      <c r="D87" s="30" t="s">
        <v>152</v>
      </c>
      <c r="E87" s="31">
        <v>33473</v>
      </c>
      <c r="F87" s="31" t="e">
        <v>#N/A</v>
      </c>
      <c r="G87" s="32">
        <v>2392</v>
      </c>
      <c r="H87" s="30">
        <v>3945</v>
      </c>
      <c r="I87" s="30" t="e">
        <v>#N/A</v>
      </c>
      <c r="J87" s="30" t="e">
        <v>#N/A</v>
      </c>
      <c r="K87" s="30" t="e">
        <v>#N/A</v>
      </c>
    </row>
    <row r="88" spans="1:11" ht="15">
      <c r="A88" s="30" t="s">
        <v>1148</v>
      </c>
      <c r="B88" s="30" t="s">
        <v>150</v>
      </c>
      <c r="C88" s="30" t="s">
        <v>52</v>
      </c>
      <c r="D88" s="30" t="s">
        <v>153</v>
      </c>
      <c r="E88" s="31">
        <v>34435</v>
      </c>
      <c r="F88" s="31" t="e">
        <v>#N/A</v>
      </c>
      <c r="G88" s="32">
        <v>2413</v>
      </c>
      <c r="H88" s="30">
        <v>3994</v>
      </c>
      <c r="I88" s="30" t="e">
        <v>#N/A</v>
      </c>
      <c r="J88" s="30" t="e">
        <v>#N/A</v>
      </c>
      <c r="K88" s="30" t="e">
        <v>#N/A</v>
      </c>
    </row>
    <row r="89" spans="1:11" ht="15">
      <c r="A89" s="30" t="s">
        <v>1149</v>
      </c>
      <c r="B89" s="30" t="s">
        <v>150</v>
      </c>
      <c r="C89" s="30" t="s">
        <v>54</v>
      </c>
      <c r="D89" s="30" t="s">
        <v>154</v>
      </c>
      <c r="E89" s="31">
        <v>35148</v>
      </c>
      <c r="F89" s="31" t="e">
        <v>#N/A</v>
      </c>
      <c r="G89" s="32">
        <v>2458</v>
      </c>
      <c r="H89" s="30">
        <v>4064.1</v>
      </c>
      <c r="I89" s="30" t="e">
        <v>#N/A</v>
      </c>
      <c r="J89" s="30" t="e">
        <v>#N/A</v>
      </c>
      <c r="K89" s="30" t="e">
        <v>#N/A</v>
      </c>
    </row>
    <row r="90" spans="1:11" ht="15">
      <c r="A90" s="30" t="s">
        <v>1150</v>
      </c>
      <c r="B90" s="30" t="s">
        <v>150</v>
      </c>
      <c r="C90" s="30" t="s">
        <v>56</v>
      </c>
      <c r="D90" s="30" t="s">
        <v>155</v>
      </c>
      <c r="E90" s="31">
        <v>35617</v>
      </c>
      <c r="F90" s="31" t="e">
        <v>#N/A</v>
      </c>
      <c r="G90" s="32">
        <v>2461</v>
      </c>
      <c r="H90" s="30">
        <v>4079.3</v>
      </c>
      <c r="I90" s="30" t="e">
        <v>#N/A</v>
      </c>
      <c r="J90" s="30" t="e">
        <v>#N/A</v>
      </c>
      <c r="K90" s="30" t="e">
        <v>#N/A</v>
      </c>
    </row>
    <row r="91" spans="1:11" ht="15">
      <c r="A91" s="30" t="s">
        <v>1151</v>
      </c>
      <c r="B91" s="30" t="s">
        <v>150</v>
      </c>
      <c r="C91" s="30" t="s">
        <v>58</v>
      </c>
      <c r="D91" s="30" t="s">
        <v>156</v>
      </c>
      <c r="E91" s="31">
        <v>36053</v>
      </c>
      <c r="F91" s="31" t="e">
        <v>#N/A</v>
      </c>
      <c r="G91" s="32">
        <v>2477</v>
      </c>
      <c r="H91" s="30">
        <v>4109.7</v>
      </c>
      <c r="I91" s="30" t="e">
        <v>#N/A</v>
      </c>
      <c r="J91" s="30" t="e">
        <v>#N/A</v>
      </c>
      <c r="K91" s="30" t="e">
        <v>#N/A</v>
      </c>
    </row>
    <row r="92" spans="1:11" ht="15">
      <c r="A92" s="30" t="s">
        <v>1152</v>
      </c>
      <c r="B92" s="30" t="s">
        <v>150</v>
      </c>
      <c r="C92" s="30" t="s">
        <v>60</v>
      </c>
      <c r="D92" s="30" t="s">
        <v>157</v>
      </c>
      <c r="E92" s="31">
        <v>36471</v>
      </c>
      <c r="F92" s="31" t="e">
        <v>#N/A</v>
      </c>
      <c r="G92" s="32">
        <v>2496</v>
      </c>
      <c r="H92" s="30">
        <v>4144.3</v>
      </c>
      <c r="I92" s="30" t="e">
        <v>#N/A</v>
      </c>
      <c r="J92" s="30" t="e">
        <v>#N/A</v>
      </c>
      <c r="K92" s="30" t="e">
        <v>#N/A</v>
      </c>
    </row>
    <row r="93" spans="1:11" ht="15">
      <c r="A93" s="30" t="s">
        <v>1153</v>
      </c>
      <c r="B93" s="30" t="s">
        <v>150</v>
      </c>
      <c r="C93" s="30" t="s">
        <v>62</v>
      </c>
      <c r="D93" s="30" t="s">
        <v>158</v>
      </c>
      <c r="E93" s="31">
        <v>36962</v>
      </c>
      <c r="F93" s="31" t="e">
        <v>#N/A</v>
      </c>
      <c r="G93" s="32">
        <v>2535</v>
      </c>
      <c r="H93" s="30">
        <v>4201.6</v>
      </c>
      <c r="I93" s="30" t="e">
        <v>#N/A</v>
      </c>
      <c r="J93" s="30" t="e">
        <v>#N/A</v>
      </c>
      <c r="K93" s="30" t="e">
        <v>#N/A</v>
      </c>
    </row>
    <row r="94" spans="1:11" ht="15">
      <c r="A94" s="30" t="s">
        <v>1154</v>
      </c>
      <c r="B94" s="30" t="s">
        <v>150</v>
      </c>
      <c r="C94" s="30" t="s">
        <v>64</v>
      </c>
      <c r="D94" s="30" t="s">
        <v>159</v>
      </c>
      <c r="E94" s="31">
        <v>37240</v>
      </c>
      <c r="F94" s="31" t="e">
        <v>#N/A</v>
      </c>
      <c r="G94" s="32">
        <v>2536</v>
      </c>
      <c r="H94" s="30">
        <v>4208.8</v>
      </c>
      <c r="I94" s="30" t="e">
        <v>#N/A</v>
      </c>
      <c r="J94" s="30" t="e">
        <v>#N/A</v>
      </c>
      <c r="K94" s="30" t="e">
        <v>#N/A</v>
      </c>
    </row>
    <row r="95" spans="1:11" ht="15">
      <c r="A95" s="30" t="s">
        <v>1155</v>
      </c>
      <c r="B95" s="30" t="s">
        <v>150</v>
      </c>
      <c r="C95" s="30" t="s">
        <v>66</v>
      </c>
      <c r="D95" s="30" t="s">
        <v>160</v>
      </c>
      <c r="E95" s="31">
        <v>37430</v>
      </c>
      <c r="F95" s="31" t="e">
        <v>#N/A</v>
      </c>
      <c r="G95" s="32">
        <v>2545</v>
      </c>
      <c r="H95" s="30">
        <v>4222.4</v>
      </c>
      <c r="I95" s="30" t="e">
        <v>#N/A</v>
      </c>
      <c r="J95" s="30" t="e">
        <v>#N/A</v>
      </c>
      <c r="K95" s="30" t="e">
        <v>#N/A</v>
      </c>
    </row>
    <row r="96" spans="1:11" ht="15">
      <c r="A96" s="30" t="s">
        <v>1156</v>
      </c>
      <c r="B96" s="30" t="s">
        <v>150</v>
      </c>
      <c r="C96" s="30" t="s">
        <v>68</v>
      </c>
      <c r="D96" s="30" t="s">
        <v>161</v>
      </c>
      <c r="E96" s="31">
        <v>37758</v>
      </c>
      <c r="F96" s="31" t="e">
        <v>#N/A</v>
      </c>
      <c r="G96" s="32">
        <v>2579</v>
      </c>
      <c r="H96" s="30">
        <v>4281.8</v>
      </c>
      <c r="I96" s="30" t="e">
        <v>#N/A</v>
      </c>
      <c r="J96" s="30" t="e">
        <v>#N/A</v>
      </c>
      <c r="K96" s="30" t="e">
        <v>#N/A</v>
      </c>
    </row>
    <row r="97" spans="1:11" ht="15">
      <c r="A97" s="30" t="s">
        <v>1157</v>
      </c>
      <c r="B97" s="30" t="s">
        <v>150</v>
      </c>
      <c r="C97" s="30" t="s">
        <v>70</v>
      </c>
      <c r="D97" s="30" t="s">
        <v>162</v>
      </c>
      <c r="E97" s="31">
        <v>37751</v>
      </c>
      <c r="F97" s="31" t="e">
        <v>#N/A</v>
      </c>
      <c r="G97" s="32">
        <v>2564</v>
      </c>
      <c r="H97" s="30">
        <v>4265</v>
      </c>
      <c r="I97" s="30" t="e">
        <v>#N/A</v>
      </c>
      <c r="J97" s="30" t="e">
        <v>#N/A</v>
      </c>
      <c r="K97" s="30" t="e">
        <v>#N/A</v>
      </c>
    </row>
    <row r="98" spans="1:11" ht="15">
      <c r="A98" s="30" t="s">
        <v>1158</v>
      </c>
      <c r="B98" s="30" t="s">
        <v>163</v>
      </c>
      <c r="C98" s="30" t="s">
        <v>48</v>
      </c>
      <c r="D98" s="30" t="s">
        <v>164</v>
      </c>
      <c r="E98" s="31">
        <v>37920</v>
      </c>
      <c r="F98" s="31" t="e">
        <v>#N/A</v>
      </c>
      <c r="G98" s="32">
        <v>2587</v>
      </c>
      <c r="H98" s="30">
        <v>4281.1</v>
      </c>
      <c r="I98" s="30" t="e">
        <v>#N/A</v>
      </c>
      <c r="J98" s="30" t="e">
        <v>#N/A</v>
      </c>
      <c r="K98" s="30" t="e">
        <v>#N/A</v>
      </c>
    </row>
    <row r="99" spans="1:11" ht="15">
      <c r="A99" s="30" t="s">
        <v>1159</v>
      </c>
      <c r="B99" s="30" t="s">
        <v>163</v>
      </c>
      <c r="C99" s="30" t="s">
        <v>50</v>
      </c>
      <c r="D99" s="30" t="s">
        <v>165</v>
      </c>
      <c r="E99" s="31">
        <v>37957</v>
      </c>
      <c r="F99" s="31" t="e">
        <v>#N/A</v>
      </c>
      <c r="G99" s="32">
        <v>2600</v>
      </c>
      <c r="H99" s="30">
        <v>4294.9</v>
      </c>
      <c r="I99" s="30" t="e">
        <v>#N/A</v>
      </c>
      <c r="J99" s="30" t="e">
        <v>#N/A</v>
      </c>
      <c r="K99" s="30" t="e">
        <v>#N/A</v>
      </c>
    </row>
    <row r="100" spans="1:11" ht="15">
      <c r="A100" s="30" t="s">
        <v>1160</v>
      </c>
      <c r="B100" s="30" t="s">
        <v>163</v>
      </c>
      <c r="C100" s="30" t="s">
        <v>52</v>
      </c>
      <c r="D100" s="30" t="s">
        <v>166</v>
      </c>
      <c r="E100" s="31">
        <v>38018</v>
      </c>
      <c r="F100" s="31" t="e">
        <v>#N/A</v>
      </c>
      <c r="G100" s="32">
        <v>2612</v>
      </c>
      <c r="H100" s="30">
        <v>4324.5</v>
      </c>
      <c r="I100" s="30" t="e">
        <v>#N/A</v>
      </c>
      <c r="J100" s="30" t="e">
        <v>#N/A</v>
      </c>
      <c r="K100" s="30" t="e">
        <v>#N/A</v>
      </c>
    </row>
    <row r="101" spans="1:11" ht="15">
      <c r="A101" s="30" t="s">
        <v>1161</v>
      </c>
      <c r="B101" s="30" t="s">
        <v>163</v>
      </c>
      <c r="C101" s="30" t="s">
        <v>54</v>
      </c>
      <c r="D101" s="30" t="s">
        <v>167</v>
      </c>
      <c r="E101" s="31">
        <v>37934</v>
      </c>
      <c r="F101" s="31" t="e">
        <v>#N/A</v>
      </c>
      <c r="G101" s="32">
        <v>2620</v>
      </c>
      <c r="H101" s="30">
        <v>4332.4</v>
      </c>
      <c r="I101" s="30" t="e">
        <v>#N/A</v>
      </c>
      <c r="J101" s="30" t="e">
        <v>#N/A</v>
      </c>
      <c r="K101" s="30" t="e">
        <v>#N/A</v>
      </c>
    </row>
    <row r="102" spans="1:11" ht="15">
      <c r="A102" s="30" t="s">
        <v>1162</v>
      </c>
      <c r="B102" s="30" t="s">
        <v>163</v>
      </c>
      <c r="C102" s="30" t="s">
        <v>56</v>
      </c>
      <c r="D102" s="30" t="s">
        <v>168</v>
      </c>
      <c r="E102" s="31">
        <v>38087</v>
      </c>
      <c r="F102" s="31" t="e">
        <v>#N/A</v>
      </c>
      <c r="G102" s="32">
        <v>2637</v>
      </c>
      <c r="H102" s="30">
        <v>4367.4</v>
      </c>
      <c r="I102" s="30" t="e">
        <v>#N/A</v>
      </c>
      <c r="J102" s="30" t="e">
        <v>#N/A</v>
      </c>
      <c r="K102" s="30" t="e">
        <v>#N/A</v>
      </c>
    </row>
    <row r="103" spans="1:11" ht="15">
      <c r="A103" s="30" t="s">
        <v>1163</v>
      </c>
      <c r="B103" s="30" t="s">
        <v>163</v>
      </c>
      <c r="C103" s="30" t="s">
        <v>58</v>
      </c>
      <c r="D103" s="30" t="s">
        <v>169</v>
      </c>
      <c r="E103" s="31">
        <v>38284</v>
      </c>
      <c r="F103" s="31" t="e">
        <v>#N/A</v>
      </c>
      <c r="G103" s="32">
        <v>2649</v>
      </c>
      <c r="H103" s="30">
        <v>4389.9</v>
      </c>
      <c r="I103" s="30" t="e">
        <v>#N/A</v>
      </c>
      <c r="J103" s="30" t="e">
        <v>#N/A</v>
      </c>
      <c r="K103" s="30" t="e">
        <v>#N/A</v>
      </c>
    </row>
    <row r="104" spans="1:11" ht="15">
      <c r="A104" s="30" t="s">
        <v>1164</v>
      </c>
      <c r="B104" s="30" t="s">
        <v>163</v>
      </c>
      <c r="C104" s="30" t="s">
        <v>60</v>
      </c>
      <c r="D104" s="30" t="s">
        <v>170</v>
      </c>
      <c r="E104" s="31">
        <v>38219</v>
      </c>
      <c r="F104" s="31" t="e">
        <v>#N/A</v>
      </c>
      <c r="G104" s="32">
        <v>2659</v>
      </c>
      <c r="H104" s="30">
        <v>4409.5</v>
      </c>
      <c r="I104" s="30" t="e">
        <v>#N/A</v>
      </c>
      <c r="J104" s="30" t="e">
        <v>#N/A</v>
      </c>
      <c r="K104" s="30" t="e">
        <v>#N/A</v>
      </c>
    </row>
    <row r="105" spans="1:11" ht="15">
      <c r="A105" s="30" t="s">
        <v>1165</v>
      </c>
      <c r="B105" s="30" t="s">
        <v>163</v>
      </c>
      <c r="C105" s="30" t="s">
        <v>62</v>
      </c>
      <c r="D105" s="30" t="s">
        <v>171</v>
      </c>
      <c r="E105" s="31">
        <v>38440</v>
      </c>
      <c r="F105" s="31" t="e">
        <v>#N/A</v>
      </c>
      <c r="G105" s="32">
        <v>2666</v>
      </c>
      <c r="H105" s="30">
        <v>4415.2</v>
      </c>
      <c r="I105" s="30" t="e">
        <v>#N/A</v>
      </c>
      <c r="J105" s="30" t="e">
        <v>#N/A</v>
      </c>
      <c r="K105" s="30" t="e">
        <v>#N/A</v>
      </c>
    </row>
    <row r="106" spans="1:11" ht="15">
      <c r="A106" s="30" t="s">
        <v>1166</v>
      </c>
      <c r="B106" s="30" t="s">
        <v>163</v>
      </c>
      <c r="C106" s="30" t="s">
        <v>64</v>
      </c>
      <c r="D106" s="30" t="s">
        <v>172</v>
      </c>
      <c r="E106" s="31">
        <v>38662</v>
      </c>
      <c r="F106" s="31" t="e">
        <v>#N/A</v>
      </c>
      <c r="G106" s="32">
        <v>2673</v>
      </c>
      <c r="H106" s="30">
        <v>4439.4</v>
      </c>
      <c r="I106" s="30" t="e">
        <v>#N/A</v>
      </c>
      <c r="J106" s="30" t="e">
        <v>#N/A</v>
      </c>
      <c r="K106" s="30" t="e">
        <v>#N/A</v>
      </c>
    </row>
    <row r="107" spans="1:11" ht="15">
      <c r="A107" s="30" t="s">
        <v>1167</v>
      </c>
      <c r="B107" s="30" t="s">
        <v>163</v>
      </c>
      <c r="C107" s="30" t="s">
        <v>66</v>
      </c>
      <c r="D107" s="30" t="s">
        <v>173</v>
      </c>
      <c r="E107" s="31">
        <v>38849</v>
      </c>
      <c r="F107" s="31" t="e">
        <v>#N/A</v>
      </c>
      <c r="G107" s="32">
        <v>2690</v>
      </c>
      <c r="H107" s="30">
        <v>4469.1</v>
      </c>
      <c r="I107" s="30" t="e">
        <v>#N/A</v>
      </c>
      <c r="J107" s="30" t="e">
        <v>#N/A</v>
      </c>
      <c r="K107" s="30" t="e">
        <v>#N/A</v>
      </c>
    </row>
    <row r="108" spans="1:11" ht="15">
      <c r="A108" s="30" t="s">
        <v>1168</v>
      </c>
      <c r="B108" s="30" t="s">
        <v>163</v>
      </c>
      <c r="C108" s="30" t="s">
        <v>68</v>
      </c>
      <c r="D108" s="30" t="s">
        <v>174</v>
      </c>
      <c r="E108" s="31">
        <v>38902</v>
      </c>
      <c r="F108" s="31" t="e">
        <v>#N/A</v>
      </c>
      <c r="G108" s="32">
        <v>2697</v>
      </c>
      <c r="H108" s="30">
        <v>4478.9</v>
      </c>
      <c r="I108" s="30" t="e">
        <v>#N/A</v>
      </c>
      <c r="J108" s="30" t="e">
        <v>#N/A</v>
      </c>
      <c r="K108" s="30" t="e">
        <v>#N/A</v>
      </c>
    </row>
    <row r="109" spans="1:11" ht="15">
      <c r="A109" s="30" t="s">
        <v>1169</v>
      </c>
      <c r="B109" s="30" t="s">
        <v>163</v>
      </c>
      <c r="C109" s="30" t="s">
        <v>70</v>
      </c>
      <c r="D109" s="30" t="s">
        <v>175</v>
      </c>
      <c r="E109" s="31">
        <v>38974</v>
      </c>
      <c r="F109" s="31" t="e">
        <v>#N/A</v>
      </c>
      <c r="G109" s="32">
        <v>2695</v>
      </c>
      <c r="H109" s="30">
        <v>4480.9</v>
      </c>
      <c r="I109" s="30" t="e">
        <v>#N/A</v>
      </c>
      <c r="J109" s="30" t="e">
        <v>#N/A</v>
      </c>
      <c r="K109" s="30" t="e">
        <v>#N/A</v>
      </c>
    </row>
    <row r="110" spans="1:11" ht="15">
      <c r="A110" s="30" t="s">
        <v>1170</v>
      </c>
      <c r="B110" s="30" t="s">
        <v>176</v>
      </c>
      <c r="C110" s="30" t="s">
        <v>48</v>
      </c>
      <c r="D110" s="30" t="s">
        <v>177</v>
      </c>
      <c r="E110" s="31">
        <v>39058</v>
      </c>
      <c r="F110" s="31" t="e">
        <v>#N/A</v>
      </c>
      <c r="G110" s="32">
        <v>2704</v>
      </c>
      <c r="H110" s="30">
        <v>4489.9</v>
      </c>
      <c r="I110" s="30" t="e">
        <v>#N/A</v>
      </c>
      <c r="J110" s="30" t="e">
        <v>#N/A</v>
      </c>
      <c r="K110" s="30" t="e">
        <v>#N/A</v>
      </c>
    </row>
    <row r="111" spans="1:11" ht="15">
      <c r="A111" s="30" t="s">
        <v>1171</v>
      </c>
      <c r="B111" s="30" t="s">
        <v>176</v>
      </c>
      <c r="C111" s="30" t="s">
        <v>50</v>
      </c>
      <c r="D111" s="30" t="s">
        <v>178</v>
      </c>
      <c r="E111" s="31">
        <v>38922</v>
      </c>
      <c r="F111" s="31" t="e">
        <v>#N/A</v>
      </c>
      <c r="G111" s="32">
        <v>2706</v>
      </c>
      <c r="H111" s="30">
        <v>4488.2</v>
      </c>
      <c r="I111" s="30" t="e">
        <v>#N/A</v>
      </c>
      <c r="J111" s="30" t="e">
        <v>#N/A</v>
      </c>
      <c r="K111" s="30" t="e">
        <v>#N/A</v>
      </c>
    </row>
    <row r="112" spans="1:11" ht="15">
      <c r="A112" s="30" t="s">
        <v>1172</v>
      </c>
      <c r="B112" s="30" t="s">
        <v>176</v>
      </c>
      <c r="C112" s="30" t="s">
        <v>52</v>
      </c>
      <c r="D112" s="30" t="s">
        <v>179</v>
      </c>
      <c r="E112" s="31">
        <v>39058</v>
      </c>
      <c r="F112" s="31" t="e">
        <v>#N/A</v>
      </c>
      <c r="G112" s="32">
        <v>2713</v>
      </c>
      <c r="H112" s="30">
        <v>4500.9</v>
      </c>
      <c r="I112" s="30" t="e">
        <v>#N/A</v>
      </c>
      <c r="J112" s="30" t="e">
        <v>#N/A</v>
      </c>
      <c r="K112" s="30" t="e">
        <v>#N/A</v>
      </c>
    </row>
    <row r="113" spans="1:11" ht="15">
      <c r="A113" s="30" t="s">
        <v>1173</v>
      </c>
      <c r="B113" s="30" t="s">
        <v>176</v>
      </c>
      <c r="C113" s="30" t="s">
        <v>54</v>
      </c>
      <c r="D113" s="30" t="s">
        <v>180</v>
      </c>
      <c r="E113" s="31">
        <v>38727</v>
      </c>
      <c r="F113" s="31" t="e">
        <v>#N/A</v>
      </c>
      <c r="G113" s="32">
        <v>2697</v>
      </c>
      <c r="H113" s="30">
        <v>4466.8</v>
      </c>
      <c r="I113" s="30" t="e">
        <v>#N/A</v>
      </c>
      <c r="J113" s="30" t="e">
        <v>#N/A</v>
      </c>
      <c r="K113" s="30" t="e">
        <v>#N/A</v>
      </c>
    </row>
    <row r="114" spans="1:11" ht="15">
      <c r="A114" s="30" t="s">
        <v>1174</v>
      </c>
      <c r="B114" s="30" t="s">
        <v>176</v>
      </c>
      <c r="C114" s="30" t="s">
        <v>56</v>
      </c>
      <c r="D114" s="30" t="s">
        <v>181</v>
      </c>
      <c r="E114" s="31">
        <v>39114</v>
      </c>
      <c r="F114" s="31" t="e">
        <v>#N/A</v>
      </c>
      <c r="G114" s="32">
        <v>2720</v>
      </c>
      <c r="H114" s="30">
        <v>4510.5</v>
      </c>
      <c r="I114" s="30" t="e">
        <v>#N/A</v>
      </c>
      <c r="J114" s="30" t="e">
        <v>#N/A</v>
      </c>
      <c r="K114" s="30" t="e">
        <v>#N/A</v>
      </c>
    </row>
    <row r="115" spans="1:11" ht="15">
      <c r="A115" s="30" t="s">
        <v>1175</v>
      </c>
      <c r="B115" s="30" t="s">
        <v>176</v>
      </c>
      <c r="C115" s="30" t="s">
        <v>58</v>
      </c>
      <c r="D115" s="30" t="s">
        <v>182</v>
      </c>
      <c r="E115" s="31">
        <v>39297</v>
      </c>
      <c r="F115" s="31" t="e">
        <v>#N/A</v>
      </c>
      <c r="G115" s="32">
        <v>2729</v>
      </c>
      <c r="H115" s="30">
        <v>4529</v>
      </c>
      <c r="I115" s="30" t="e">
        <v>#N/A</v>
      </c>
      <c r="J115" s="30" t="e">
        <v>#N/A</v>
      </c>
      <c r="K115" s="30" t="e">
        <v>#N/A</v>
      </c>
    </row>
    <row r="116" spans="1:11" ht="15">
      <c r="A116" s="30" t="s">
        <v>1176</v>
      </c>
      <c r="B116" s="30" t="s">
        <v>176</v>
      </c>
      <c r="C116" s="30" t="s">
        <v>60</v>
      </c>
      <c r="D116" s="30" t="s">
        <v>183</v>
      </c>
      <c r="E116" s="31">
        <v>39386</v>
      </c>
      <c r="F116" s="31" t="e">
        <v>#N/A</v>
      </c>
      <c r="G116" s="32">
        <v>2736</v>
      </c>
      <c r="H116" s="30">
        <v>4543</v>
      </c>
      <c r="I116" s="30" t="e">
        <v>#N/A</v>
      </c>
      <c r="J116" s="30" t="e">
        <v>#N/A</v>
      </c>
      <c r="K116" s="30" t="e">
        <v>#N/A</v>
      </c>
    </row>
    <row r="117" spans="1:11" ht="15">
      <c r="A117" s="30" t="s">
        <v>1177</v>
      </c>
      <c r="B117" s="30" t="s">
        <v>176</v>
      </c>
      <c r="C117" s="30" t="s">
        <v>62</v>
      </c>
      <c r="D117" s="30" t="s">
        <v>184</v>
      </c>
      <c r="E117" s="31">
        <v>39385</v>
      </c>
      <c r="F117" s="31" t="e">
        <v>#N/A</v>
      </c>
      <c r="G117" s="32">
        <v>2739</v>
      </c>
      <c r="H117" s="30">
        <v>4543.9</v>
      </c>
      <c r="I117" s="30" t="e">
        <v>#N/A</v>
      </c>
      <c r="J117" s="30" t="e">
        <v>#N/A</v>
      </c>
      <c r="K117" s="30" t="e">
        <v>#N/A</v>
      </c>
    </row>
    <row r="118" spans="1:11" ht="15">
      <c r="A118" s="30" t="s">
        <v>1178</v>
      </c>
      <c r="B118" s="30" t="s">
        <v>176</v>
      </c>
      <c r="C118" s="30" t="s">
        <v>64</v>
      </c>
      <c r="D118" s="30" t="s">
        <v>185</v>
      </c>
      <c r="E118" s="31">
        <v>39490</v>
      </c>
      <c r="F118" s="31" t="e">
        <v>#N/A</v>
      </c>
      <c r="G118" s="32">
        <v>2736</v>
      </c>
      <c r="H118" s="30">
        <v>4544.2</v>
      </c>
      <c r="I118" s="30" t="e">
        <v>#N/A</v>
      </c>
      <c r="J118" s="30" t="e">
        <v>#N/A</v>
      </c>
      <c r="K118" s="30" t="e">
        <v>#N/A</v>
      </c>
    </row>
    <row r="119" spans="1:11" ht="15">
      <c r="A119" s="30" t="s">
        <v>1179</v>
      </c>
      <c r="B119" s="30" t="s">
        <v>176</v>
      </c>
      <c r="C119" s="30" t="s">
        <v>66</v>
      </c>
      <c r="D119" s="30" t="s">
        <v>186</v>
      </c>
      <c r="E119" s="31">
        <v>39422</v>
      </c>
      <c r="F119" s="31" t="e">
        <v>#N/A</v>
      </c>
      <c r="G119" s="32">
        <v>2735</v>
      </c>
      <c r="H119" s="30">
        <v>4544.4</v>
      </c>
      <c r="I119" s="30" t="e">
        <v>#N/A</v>
      </c>
      <c r="J119" s="30" t="e">
        <v>#N/A</v>
      </c>
      <c r="K119" s="30" t="e">
        <v>#N/A</v>
      </c>
    </row>
    <row r="120" spans="1:11" ht="15">
      <c r="A120" s="30" t="s">
        <v>1180</v>
      </c>
      <c r="B120" s="30" t="s">
        <v>176</v>
      </c>
      <c r="C120" s="30" t="s">
        <v>68</v>
      </c>
      <c r="D120" s="30" t="s">
        <v>187</v>
      </c>
      <c r="E120" s="31">
        <v>39325</v>
      </c>
      <c r="F120" s="31" t="e">
        <v>#N/A</v>
      </c>
      <c r="G120" s="32">
        <v>2737</v>
      </c>
      <c r="H120" s="30">
        <v>4548.2</v>
      </c>
      <c r="I120" s="30" t="e">
        <v>#N/A</v>
      </c>
      <c r="J120" s="30" t="e">
        <v>#N/A</v>
      </c>
      <c r="K120" s="30" t="e">
        <v>#N/A</v>
      </c>
    </row>
    <row r="121" spans="1:11" ht="15">
      <c r="A121" s="30" t="s">
        <v>1181</v>
      </c>
      <c r="B121" s="30" t="s">
        <v>176</v>
      </c>
      <c r="C121" s="30" t="s">
        <v>70</v>
      </c>
      <c r="D121" s="30" t="s">
        <v>188</v>
      </c>
      <c r="E121" s="31">
        <v>39141</v>
      </c>
      <c r="F121" s="31" t="e">
        <v>#N/A</v>
      </c>
      <c r="G121" s="32">
        <v>2743</v>
      </c>
      <c r="H121" s="30">
        <v>4552.1</v>
      </c>
      <c r="I121" s="30" t="e">
        <v>#N/A</v>
      </c>
      <c r="J121" s="30" t="e">
        <v>#N/A</v>
      </c>
      <c r="K121" s="30" t="e">
        <v>#N/A</v>
      </c>
    </row>
    <row r="122" spans="1:11" ht="15">
      <c r="A122" s="30" t="s">
        <v>1182</v>
      </c>
      <c r="B122" s="30" t="s">
        <v>189</v>
      </c>
      <c r="C122" s="30" t="s">
        <v>48</v>
      </c>
      <c r="D122" s="30" t="s">
        <v>190</v>
      </c>
      <c r="E122" s="31">
        <v>38777</v>
      </c>
      <c r="F122" s="31" t="e">
        <v>#N/A</v>
      </c>
      <c r="G122" s="32">
        <v>2730</v>
      </c>
      <c r="H122" s="30">
        <v>4535.1</v>
      </c>
      <c r="I122" s="30" t="e">
        <v>#N/A</v>
      </c>
      <c r="J122" s="30" t="e">
        <v>#N/A</v>
      </c>
      <c r="K122" s="30" t="e">
        <v>#N/A</v>
      </c>
    </row>
    <row r="123" spans="1:11" ht="15">
      <c r="A123" s="30" t="s">
        <v>1183</v>
      </c>
      <c r="B123" s="30" t="s">
        <v>189</v>
      </c>
      <c r="C123" s="30" t="s">
        <v>50</v>
      </c>
      <c r="D123" s="30" t="s">
        <v>191</v>
      </c>
      <c r="E123" s="31">
        <v>38607</v>
      </c>
      <c r="F123" s="31" t="e">
        <v>#N/A</v>
      </c>
      <c r="G123" s="32">
        <v>2734</v>
      </c>
      <c r="H123" s="30">
        <v>4535.9</v>
      </c>
      <c r="I123" s="30" t="e">
        <v>#N/A</v>
      </c>
      <c r="J123" s="30" t="e">
        <v>#N/A</v>
      </c>
      <c r="K123" s="30" t="e">
        <v>#N/A</v>
      </c>
    </row>
    <row r="124" spans="1:11" ht="15">
      <c r="A124" s="30" t="s">
        <v>1184</v>
      </c>
      <c r="B124" s="30" t="s">
        <v>189</v>
      </c>
      <c r="C124" s="30" t="s">
        <v>52</v>
      </c>
      <c r="D124" s="30" t="s">
        <v>192</v>
      </c>
      <c r="E124" s="31">
        <v>38323</v>
      </c>
      <c r="F124" s="31" t="e">
        <v>#N/A</v>
      </c>
      <c r="G124" s="32">
        <v>2727</v>
      </c>
      <c r="H124" s="30">
        <v>4519.9</v>
      </c>
      <c r="I124" s="30" t="e">
        <v>#N/A</v>
      </c>
      <c r="J124" s="30" t="e">
        <v>#N/A</v>
      </c>
      <c r="K124" s="30" t="e">
        <v>#N/A</v>
      </c>
    </row>
    <row r="125" spans="1:11" ht="15">
      <c r="A125" s="30" t="s">
        <v>1185</v>
      </c>
      <c r="B125" s="30" t="s">
        <v>189</v>
      </c>
      <c r="C125" s="30" t="s">
        <v>54</v>
      </c>
      <c r="D125" s="30" t="s">
        <v>193</v>
      </c>
      <c r="E125" s="31">
        <v>38282</v>
      </c>
      <c r="F125" s="31" t="e">
        <v>#N/A</v>
      </c>
      <c r="G125" s="32">
        <v>2760</v>
      </c>
      <c r="H125" s="30">
        <v>4581.2</v>
      </c>
      <c r="I125" s="30" t="e">
        <v>#N/A</v>
      </c>
      <c r="J125" s="30" t="e">
        <v>#N/A</v>
      </c>
      <c r="K125" s="30" t="e">
        <v>#N/A</v>
      </c>
    </row>
    <row r="126" spans="1:11" ht="15">
      <c r="A126" s="30" t="s">
        <v>1186</v>
      </c>
      <c r="B126" s="30" t="s">
        <v>189</v>
      </c>
      <c r="C126" s="30" t="s">
        <v>56</v>
      </c>
      <c r="D126" s="30" t="s">
        <v>194</v>
      </c>
      <c r="E126" s="31">
        <v>38020</v>
      </c>
      <c r="F126" s="31" t="e">
        <v>#N/A</v>
      </c>
      <c r="G126" s="32">
        <v>2735</v>
      </c>
      <c r="H126" s="30">
        <v>4531.2</v>
      </c>
      <c r="I126" s="30" t="e">
        <v>#N/A</v>
      </c>
      <c r="J126" s="30" t="e">
        <v>#N/A</v>
      </c>
      <c r="K126" s="30" t="e">
        <v>#N/A</v>
      </c>
    </row>
    <row r="127" spans="1:11" ht="15">
      <c r="A127" s="30" t="s">
        <v>1187</v>
      </c>
      <c r="B127" s="30" t="s">
        <v>189</v>
      </c>
      <c r="C127" s="30" t="s">
        <v>58</v>
      </c>
      <c r="D127" s="30" t="s">
        <v>195</v>
      </c>
      <c r="E127" s="31">
        <v>37783</v>
      </c>
      <c r="F127" s="31" t="e">
        <v>#N/A</v>
      </c>
      <c r="G127" s="32">
        <v>2725</v>
      </c>
      <c r="H127" s="30">
        <v>4516.4</v>
      </c>
      <c r="I127" s="30" t="e">
        <v>#N/A</v>
      </c>
      <c r="J127" s="30" t="e">
        <v>#N/A</v>
      </c>
      <c r="K127" s="30" t="e">
        <v>#N/A</v>
      </c>
    </row>
    <row r="128" spans="1:11" ht="15">
      <c r="A128" s="30" t="s">
        <v>1188</v>
      </c>
      <c r="B128" s="30" t="s">
        <v>189</v>
      </c>
      <c r="C128" s="30" t="s">
        <v>60</v>
      </c>
      <c r="D128" s="30" t="s">
        <v>196</v>
      </c>
      <c r="E128" s="31">
        <v>37567</v>
      </c>
      <c r="F128" s="31" t="e">
        <v>#N/A</v>
      </c>
      <c r="G128" s="32">
        <v>2718</v>
      </c>
      <c r="H128" s="30">
        <v>4500.1</v>
      </c>
      <c r="I128" s="30" t="e">
        <v>#N/A</v>
      </c>
      <c r="J128" s="30" t="e">
        <v>#N/A</v>
      </c>
      <c r="K128" s="30" t="e">
        <v>#N/A</v>
      </c>
    </row>
    <row r="129" spans="1:11" ht="15">
      <c r="A129" s="30" t="s">
        <v>1189</v>
      </c>
      <c r="B129" s="30" t="s">
        <v>189</v>
      </c>
      <c r="C129" s="30" t="s">
        <v>62</v>
      </c>
      <c r="D129" s="30" t="s">
        <v>197</v>
      </c>
      <c r="E129" s="31">
        <v>37637</v>
      </c>
      <c r="F129" s="31" t="e">
        <v>#N/A</v>
      </c>
      <c r="G129" s="32">
        <v>2715</v>
      </c>
      <c r="H129" s="30">
        <v>4495</v>
      </c>
      <c r="I129" s="30" t="e">
        <v>#N/A</v>
      </c>
      <c r="J129" s="30" t="e">
        <v>#N/A</v>
      </c>
      <c r="K129" s="30" t="e">
        <v>#N/A</v>
      </c>
    </row>
    <row r="130" spans="1:11" ht="15">
      <c r="A130" s="30" t="s">
        <v>1190</v>
      </c>
      <c r="B130" s="30" t="s">
        <v>189</v>
      </c>
      <c r="C130" s="30" t="s">
        <v>64</v>
      </c>
      <c r="D130" s="30" t="s">
        <v>198</v>
      </c>
      <c r="E130" s="31">
        <v>37794</v>
      </c>
      <c r="F130" s="31" t="e">
        <v>#N/A</v>
      </c>
      <c r="G130" s="32">
        <v>2729</v>
      </c>
      <c r="H130" s="30">
        <v>4519.3</v>
      </c>
      <c r="I130" s="30" t="e">
        <v>#N/A</v>
      </c>
      <c r="J130" s="30" t="e">
        <v>#N/A</v>
      </c>
      <c r="K130" s="30" t="e">
        <v>#N/A</v>
      </c>
    </row>
    <row r="131" spans="1:11" ht="15">
      <c r="A131" s="30" t="s">
        <v>1191</v>
      </c>
      <c r="B131" s="30" t="s">
        <v>189</v>
      </c>
      <c r="C131" s="30" t="s">
        <v>66</v>
      </c>
      <c r="D131" s="30" t="s">
        <v>199</v>
      </c>
      <c r="E131" s="31">
        <v>36980</v>
      </c>
      <c r="F131" s="31" t="e">
        <v>#N/A</v>
      </c>
      <c r="G131" s="32">
        <v>2719</v>
      </c>
      <c r="H131" s="30">
        <v>4498.9</v>
      </c>
      <c r="I131" s="30" t="e">
        <v>#N/A</v>
      </c>
      <c r="J131" s="30" t="e">
        <v>#N/A</v>
      </c>
      <c r="K131" s="30" t="e">
        <v>#N/A</v>
      </c>
    </row>
    <row r="132" spans="1:11" ht="15">
      <c r="A132" s="30" t="s">
        <v>1192</v>
      </c>
      <c r="B132" s="30" t="s">
        <v>189</v>
      </c>
      <c r="C132" s="30" t="s">
        <v>68</v>
      </c>
      <c r="D132" s="30" t="s">
        <v>200</v>
      </c>
      <c r="E132" s="31">
        <v>37295</v>
      </c>
      <c r="F132" s="31" t="e">
        <v>#N/A</v>
      </c>
      <c r="G132" s="32">
        <v>2715</v>
      </c>
      <c r="H132" s="30">
        <v>4486.8</v>
      </c>
      <c r="I132" s="30" t="e">
        <v>#N/A</v>
      </c>
      <c r="J132" s="30" t="e">
        <v>#N/A</v>
      </c>
      <c r="K132" s="30" t="e">
        <v>#N/A</v>
      </c>
    </row>
    <row r="133" spans="1:11" ht="15">
      <c r="A133" s="30" t="s">
        <v>1193</v>
      </c>
      <c r="B133" s="30" t="s">
        <v>189</v>
      </c>
      <c r="C133" s="30" t="s">
        <v>70</v>
      </c>
      <c r="D133" s="30" t="s">
        <v>201</v>
      </c>
      <c r="E133" s="31">
        <v>37565</v>
      </c>
      <c r="F133" s="31" t="e">
        <v>#N/A</v>
      </c>
      <c r="G133" s="32">
        <v>2735</v>
      </c>
      <c r="H133" s="30">
        <v>4509.7</v>
      </c>
      <c r="I133" s="30" t="e">
        <v>#N/A</v>
      </c>
      <c r="J133" s="30" t="e">
        <v>#N/A</v>
      </c>
      <c r="K133" s="30" t="e">
        <v>#N/A</v>
      </c>
    </row>
    <row r="134" spans="1:11" ht="15">
      <c r="A134" s="30" t="s">
        <v>1194</v>
      </c>
      <c r="B134" s="30" t="s">
        <v>202</v>
      </c>
      <c r="C134" s="30" t="s">
        <v>48</v>
      </c>
      <c r="D134" s="30" t="s">
        <v>203</v>
      </c>
      <c r="E134" s="31">
        <v>37594</v>
      </c>
      <c r="F134" s="31" t="e">
        <v>#N/A</v>
      </c>
      <c r="G134" s="32">
        <v>2717</v>
      </c>
      <c r="H134" s="30">
        <v>4497.5</v>
      </c>
      <c r="I134" s="30" t="e">
        <v>#N/A</v>
      </c>
      <c r="J134" s="30" t="e">
        <v>#N/A</v>
      </c>
      <c r="K134" s="30" t="e">
        <v>#N/A</v>
      </c>
    </row>
    <row r="135" spans="1:11" ht="15">
      <c r="A135" s="30" t="s">
        <v>1195</v>
      </c>
      <c r="B135" s="30" t="s">
        <v>202</v>
      </c>
      <c r="C135" s="30" t="s">
        <v>50</v>
      </c>
      <c r="D135" s="30" t="s">
        <v>204</v>
      </c>
      <c r="E135" s="31">
        <v>37372</v>
      </c>
      <c r="F135" s="31" t="e">
        <v>#N/A</v>
      </c>
      <c r="G135" s="32">
        <v>2720</v>
      </c>
      <c r="H135" s="30">
        <v>4498.6</v>
      </c>
      <c r="I135" s="30" t="e">
        <v>#N/A</v>
      </c>
      <c r="J135" s="30" t="e">
        <v>#N/A</v>
      </c>
      <c r="K135" s="30" t="e">
        <v>#N/A</v>
      </c>
    </row>
    <row r="136" spans="1:11" ht="15">
      <c r="A136" s="30" t="s">
        <v>1196</v>
      </c>
      <c r="B136" s="30" t="s">
        <v>202</v>
      </c>
      <c r="C136" s="30" t="s">
        <v>52</v>
      </c>
      <c r="D136" s="30" t="s">
        <v>205</v>
      </c>
      <c r="E136" s="31">
        <v>37874</v>
      </c>
      <c r="F136" s="31" t="e">
        <v>#N/A</v>
      </c>
      <c r="G136" s="32">
        <v>2727</v>
      </c>
      <c r="H136" s="30">
        <v>4503</v>
      </c>
      <c r="I136" s="30" t="e">
        <v>#N/A</v>
      </c>
      <c r="J136" s="30" t="e">
        <v>#N/A</v>
      </c>
      <c r="K136" s="30" t="e">
        <v>#N/A</v>
      </c>
    </row>
    <row r="137" spans="1:11" ht="15">
      <c r="A137" s="30" t="s">
        <v>1197</v>
      </c>
      <c r="B137" s="30" t="s">
        <v>202</v>
      </c>
      <c r="C137" s="30" t="s">
        <v>54</v>
      </c>
      <c r="D137" s="30" t="s">
        <v>206</v>
      </c>
      <c r="E137" s="31">
        <v>38282</v>
      </c>
      <c r="F137" s="31" t="e">
        <v>#N/A</v>
      </c>
      <c r="G137" s="32">
        <v>2740</v>
      </c>
      <c r="H137" s="30">
        <v>4523.3</v>
      </c>
      <c r="I137" s="30" t="e">
        <v>#N/A</v>
      </c>
      <c r="J137" s="30" t="e">
        <v>#N/A</v>
      </c>
      <c r="K137" s="30" t="e">
        <v>#N/A</v>
      </c>
    </row>
    <row r="138" spans="1:11" ht="15">
      <c r="A138" s="30" t="s">
        <v>1198</v>
      </c>
      <c r="B138" s="30" t="s">
        <v>202</v>
      </c>
      <c r="C138" s="30" t="s">
        <v>56</v>
      </c>
      <c r="D138" s="30" t="s">
        <v>207</v>
      </c>
      <c r="E138" s="31">
        <v>38675</v>
      </c>
      <c r="F138" s="31" t="e">
        <v>#N/A</v>
      </c>
      <c r="G138" s="32">
        <v>2751</v>
      </c>
      <c r="H138" s="30">
        <v>4547</v>
      </c>
      <c r="I138" s="30" t="e">
        <v>#N/A</v>
      </c>
      <c r="J138" s="30" t="e">
        <v>#N/A</v>
      </c>
      <c r="K138" s="30" t="e">
        <v>#N/A</v>
      </c>
    </row>
    <row r="139" spans="1:11" ht="15">
      <c r="A139" s="30" t="s">
        <v>1199</v>
      </c>
      <c r="B139" s="30" t="s">
        <v>202</v>
      </c>
      <c r="C139" s="30" t="s">
        <v>58</v>
      </c>
      <c r="D139" s="30" t="s">
        <v>208</v>
      </c>
      <c r="E139" s="31">
        <v>39062</v>
      </c>
      <c r="F139" s="31" t="e">
        <v>#N/A</v>
      </c>
      <c r="G139" s="32">
        <v>2765</v>
      </c>
      <c r="H139" s="30">
        <v>4572.3</v>
      </c>
      <c r="I139" s="30" t="e">
        <v>#N/A</v>
      </c>
      <c r="J139" s="30" t="e">
        <v>#N/A</v>
      </c>
      <c r="K139" s="30" t="e">
        <v>#N/A</v>
      </c>
    </row>
    <row r="140" spans="1:11" ht="15">
      <c r="A140" s="30" t="s">
        <v>1200</v>
      </c>
      <c r="B140" s="30" t="s">
        <v>202</v>
      </c>
      <c r="C140" s="30" t="s">
        <v>60</v>
      </c>
      <c r="D140" s="30" t="s">
        <v>209</v>
      </c>
      <c r="E140" s="31">
        <v>39364</v>
      </c>
      <c r="F140" s="31" t="e">
        <v>#N/A</v>
      </c>
      <c r="G140" s="32">
        <v>2777</v>
      </c>
      <c r="H140" s="30">
        <v>4595.4</v>
      </c>
      <c r="I140" s="30" t="e">
        <v>#N/A</v>
      </c>
      <c r="J140" s="30" t="e">
        <v>#N/A</v>
      </c>
      <c r="K140" s="30" t="e">
        <v>#N/A</v>
      </c>
    </row>
    <row r="141" spans="1:11" ht="15">
      <c r="A141" s="30" t="s">
        <v>1201</v>
      </c>
      <c r="B141" s="30" t="s">
        <v>202</v>
      </c>
      <c r="C141" s="30" t="s">
        <v>62</v>
      </c>
      <c r="D141" s="30" t="s">
        <v>210</v>
      </c>
      <c r="E141" s="31">
        <v>40001</v>
      </c>
      <c r="F141" s="31" t="e">
        <v>#N/A</v>
      </c>
      <c r="G141" s="32">
        <v>2801</v>
      </c>
      <c r="H141" s="30">
        <v>4638.9</v>
      </c>
      <c r="I141" s="30" t="e">
        <v>#N/A</v>
      </c>
      <c r="J141" s="30" t="e">
        <v>#N/A</v>
      </c>
      <c r="K141" s="30" t="e">
        <v>#N/A</v>
      </c>
    </row>
    <row r="142" spans="1:11" ht="15">
      <c r="A142" s="30" t="s">
        <v>1202</v>
      </c>
      <c r="B142" s="30" t="s">
        <v>202</v>
      </c>
      <c r="C142" s="30" t="s">
        <v>64</v>
      </c>
      <c r="D142" s="30" t="s">
        <v>211</v>
      </c>
      <c r="E142" s="31">
        <v>40214</v>
      </c>
      <c r="F142" s="31" t="e">
        <v>#N/A</v>
      </c>
      <c r="G142" s="32">
        <v>2801</v>
      </c>
      <c r="H142" s="30">
        <v>4640.1</v>
      </c>
      <c r="I142" s="30" t="e">
        <v>#N/A</v>
      </c>
      <c r="J142" s="30" t="e">
        <v>#N/A</v>
      </c>
      <c r="K142" s="30" t="e">
        <v>#N/A</v>
      </c>
    </row>
    <row r="143" spans="1:11" ht="15">
      <c r="A143" s="30" t="s">
        <v>1203</v>
      </c>
      <c r="B143" s="30" t="s">
        <v>202</v>
      </c>
      <c r="C143" s="30" t="s">
        <v>66</v>
      </c>
      <c r="D143" s="30" t="s">
        <v>212</v>
      </c>
      <c r="E143" s="31">
        <v>40463</v>
      </c>
      <c r="F143" s="31" t="e">
        <v>#N/A</v>
      </c>
      <c r="G143" s="32">
        <v>2803</v>
      </c>
      <c r="H143" s="30">
        <v>4641.2</v>
      </c>
      <c r="I143" s="30" t="e">
        <v>#N/A</v>
      </c>
      <c r="J143" s="30" t="e">
        <v>#N/A</v>
      </c>
      <c r="K143" s="30" t="e">
        <v>#N/A</v>
      </c>
    </row>
    <row r="144" spans="1:11" ht="15">
      <c r="A144" s="30" t="s">
        <v>1204</v>
      </c>
      <c r="B144" s="30" t="s">
        <v>202</v>
      </c>
      <c r="C144" s="30" t="s">
        <v>68</v>
      </c>
      <c r="D144" s="30" t="s">
        <v>213</v>
      </c>
      <c r="E144" s="31">
        <v>40516</v>
      </c>
      <c r="F144" s="31" t="e">
        <v>#N/A</v>
      </c>
      <c r="G144" s="32">
        <v>2807</v>
      </c>
      <c r="H144" s="30">
        <v>4645</v>
      </c>
      <c r="I144" s="30" t="e">
        <v>#N/A</v>
      </c>
      <c r="J144" s="30" t="e">
        <v>#N/A</v>
      </c>
      <c r="K144" s="30" t="e">
        <v>#N/A</v>
      </c>
    </row>
    <row r="145" spans="1:11" ht="15">
      <c r="A145" s="30" t="s">
        <v>1205</v>
      </c>
      <c r="B145" s="30" t="s">
        <v>202</v>
      </c>
      <c r="C145" s="30" t="s">
        <v>70</v>
      </c>
      <c r="D145" s="30" t="s">
        <v>214</v>
      </c>
      <c r="E145" s="31">
        <v>40541</v>
      </c>
      <c r="F145" s="31" t="e">
        <v>#N/A</v>
      </c>
      <c r="G145" s="32">
        <v>2818</v>
      </c>
      <c r="H145" s="30">
        <v>4652.8</v>
      </c>
      <c r="I145" s="30" t="e">
        <v>#N/A</v>
      </c>
      <c r="J145" s="30" t="e">
        <v>#N/A</v>
      </c>
      <c r="K145" s="30" t="e">
        <v>#N/A</v>
      </c>
    </row>
    <row r="146" spans="1:11" ht="15">
      <c r="A146" s="30" t="s">
        <v>1206</v>
      </c>
      <c r="B146" s="30" t="s">
        <v>215</v>
      </c>
      <c r="C146" s="30" t="s">
        <v>48</v>
      </c>
      <c r="D146" s="30" t="s">
        <v>216</v>
      </c>
      <c r="E146" s="31">
        <v>40936</v>
      </c>
      <c r="F146" s="31" t="e">
        <v>#N/A</v>
      </c>
      <c r="G146" s="32">
        <v>2838</v>
      </c>
      <c r="H146" s="30">
        <v>4697.9</v>
      </c>
      <c r="I146" s="30" t="e">
        <v>#N/A</v>
      </c>
      <c r="J146" s="30" t="e">
        <v>#N/A</v>
      </c>
      <c r="K146" s="30" t="e">
        <v>#N/A</v>
      </c>
    </row>
    <row r="147" spans="1:11" ht="15">
      <c r="A147" s="30" t="s">
        <v>1207</v>
      </c>
      <c r="B147" s="30" t="s">
        <v>215</v>
      </c>
      <c r="C147" s="30" t="s">
        <v>50</v>
      </c>
      <c r="D147" s="30" t="s">
        <v>217</v>
      </c>
      <c r="E147" s="31">
        <v>41195</v>
      </c>
      <c r="F147" s="31" t="e">
        <v>#N/A</v>
      </c>
      <c r="G147" s="32">
        <v>2853</v>
      </c>
      <c r="H147" s="30">
        <v>4724.8</v>
      </c>
      <c r="I147" s="30" t="e">
        <v>#N/A</v>
      </c>
      <c r="J147" s="30" t="e">
        <v>#N/A</v>
      </c>
      <c r="K147" s="30" t="e">
        <v>#N/A</v>
      </c>
    </row>
    <row r="148" spans="1:11" ht="15">
      <c r="A148" s="30" t="s">
        <v>1208</v>
      </c>
      <c r="B148" s="30" t="s">
        <v>215</v>
      </c>
      <c r="C148" s="30" t="s">
        <v>52</v>
      </c>
      <c r="D148" s="30" t="s">
        <v>218</v>
      </c>
      <c r="E148" s="31">
        <v>41461</v>
      </c>
      <c r="F148" s="31" t="e">
        <v>#N/A</v>
      </c>
      <c r="G148" s="32">
        <v>2894</v>
      </c>
      <c r="H148" s="30">
        <v>4786.3</v>
      </c>
      <c r="I148" s="30" t="e">
        <v>#N/A</v>
      </c>
      <c r="J148" s="30" t="e">
        <v>#N/A</v>
      </c>
      <c r="K148" s="30" t="e">
        <v>#N/A</v>
      </c>
    </row>
    <row r="149" spans="1:11" ht="15">
      <c r="A149" s="30" t="s">
        <v>1209</v>
      </c>
      <c r="B149" s="30" t="s">
        <v>215</v>
      </c>
      <c r="C149" s="30" t="s">
        <v>54</v>
      </c>
      <c r="D149" s="30" t="s">
        <v>219</v>
      </c>
      <c r="E149" s="31">
        <v>41405</v>
      </c>
      <c r="F149" s="31" t="e">
        <v>#N/A</v>
      </c>
      <c r="G149" s="32">
        <v>2828</v>
      </c>
      <c r="H149" s="30">
        <v>4665</v>
      </c>
      <c r="I149" s="30" t="e">
        <v>#N/A</v>
      </c>
      <c r="J149" s="30" t="e">
        <v>#N/A</v>
      </c>
      <c r="K149" s="30" t="e">
        <v>#N/A</v>
      </c>
    </row>
    <row r="150" spans="1:11" ht="15">
      <c r="A150" s="30" t="s">
        <v>1210</v>
      </c>
      <c r="B150" s="30" t="s">
        <v>215</v>
      </c>
      <c r="C150" s="30" t="s">
        <v>56</v>
      </c>
      <c r="D150" s="30" t="s">
        <v>220</v>
      </c>
      <c r="E150" s="31">
        <v>41536</v>
      </c>
      <c r="F150" s="31" t="e">
        <v>#N/A</v>
      </c>
      <c r="G150" s="32">
        <v>2873</v>
      </c>
      <c r="H150" s="30">
        <v>4758</v>
      </c>
      <c r="I150" s="30" t="e">
        <v>#N/A</v>
      </c>
      <c r="J150" s="30" t="e">
        <v>#N/A</v>
      </c>
      <c r="K150" s="30" t="e">
        <v>#N/A</v>
      </c>
    </row>
    <row r="151" spans="1:11" ht="15">
      <c r="A151" s="30" t="s">
        <v>1211</v>
      </c>
      <c r="B151" s="30" t="s">
        <v>215</v>
      </c>
      <c r="C151" s="30" t="s">
        <v>58</v>
      </c>
      <c r="D151" s="30" t="s">
        <v>221</v>
      </c>
      <c r="E151" s="31">
        <v>41569</v>
      </c>
      <c r="F151" s="31" t="e">
        <v>#N/A</v>
      </c>
      <c r="G151" s="32">
        <v>2880</v>
      </c>
      <c r="H151" s="30">
        <v>4768.2</v>
      </c>
      <c r="I151" s="30" t="e">
        <v>#N/A</v>
      </c>
      <c r="J151" s="30" t="e">
        <v>#N/A</v>
      </c>
      <c r="K151" s="30" t="e">
        <v>#N/A</v>
      </c>
    </row>
    <row r="152" spans="1:11" ht="15">
      <c r="A152" s="30" t="s">
        <v>1212</v>
      </c>
      <c r="B152" s="30" t="s">
        <v>215</v>
      </c>
      <c r="C152" s="30" t="s">
        <v>60</v>
      </c>
      <c r="D152" s="30" t="s">
        <v>222</v>
      </c>
      <c r="E152" s="31">
        <v>41524</v>
      </c>
      <c r="F152" s="31" t="e">
        <v>#N/A</v>
      </c>
      <c r="G152" s="32">
        <v>2883</v>
      </c>
      <c r="H152" s="30">
        <v>4772</v>
      </c>
      <c r="I152" s="30" t="e">
        <v>#N/A</v>
      </c>
      <c r="J152" s="30" t="e">
        <v>#N/A</v>
      </c>
      <c r="K152" s="30" t="e">
        <v>#N/A</v>
      </c>
    </row>
    <row r="153" spans="1:11" ht="15">
      <c r="A153" s="30" t="s">
        <v>1213</v>
      </c>
      <c r="B153" s="30" t="s">
        <v>215</v>
      </c>
      <c r="C153" s="30" t="s">
        <v>62</v>
      </c>
      <c r="D153" s="30" t="s">
        <v>223</v>
      </c>
      <c r="E153" s="31">
        <v>41490</v>
      </c>
      <c r="F153" s="31" t="e">
        <v>#N/A</v>
      </c>
      <c r="G153" s="32">
        <v>2888</v>
      </c>
      <c r="H153" s="30">
        <v>4775.9</v>
      </c>
      <c r="I153" s="30" t="e">
        <v>#N/A</v>
      </c>
      <c r="J153" s="30" t="e">
        <v>#N/A</v>
      </c>
      <c r="K153" s="30" t="e">
        <v>#N/A</v>
      </c>
    </row>
    <row r="154" spans="1:11" ht="15">
      <c r="A154" s="30" t="s">
        <v>1214</v>
      </c>
      <c r="B154" s="30" t="s">
        <v>215</v>
      </c>
      <c r="C154" s="30" t="s">
        <v>64</v>
      </c>
      <c r="D154" s="30" t="s">
        <v>224</v>
      </c>
      <c r="E154" s="31">
        <v>41403</v>
      </c>
      <c r="F154" s="31" t="e">
        <v>#N/A</v>
      </c>
      <c r="G154" s="32">
        <v>2887</v>
      </c>
      <c r="H154" s="30">
        <v>4774.9</v>
      </c>
      <c r="I154" s="30" t="e">
        <v>#N/A</v>
      </c>
      <c r="J154" s="30" t="e">
        <v>#N/A</v>
      </c>
      <c r="K154" s="30" t="e">
        <v>#N/A</v>
      </c>
    </row>
    <row r="155" spans="1:11" ht="15">
      <c r="A155" s="30" t="s">
        <v>1215</v>
      </c>
      <c r="B155" s="30" t="s">
        <v>215</v>
      </c>
      <c r="C155" s="30" t="s">
        <v>66</v>
      </c>
      <c r="D155" s="30" t="s">
        <v>225</v>
      </c>
      <c r="E155" s="31">
        <v>41432</v>
      </c>
      <c r="F155" s="31" t="e">
        <v>#N/A</v>
      </c>
      <c r="G155" s="32">
        <v>2887</v>
      </c>
      <c r="H155" s="30">
        <v>4774.6</v>
      </c>
      <c r="I155" s="30" t="e">
        <v>#N/A</v>
      </c>
      <c r="J155" s="30" t="e">
        <v>#N/A</v>
      </c>
      <c r="K155" s="30" t="e">
        <v>#N/A</v>
      </c>
    </row>
    <row r="156" spans="1:11" ht="15">
      <c r="A156" s="30" t="s">
        <v>1216</v>
      </c>
      <c r="B156" s="30" t="s">
        <v>215</v>
      </c>
      <c r="C156" s="30" t="s">
        <v>68</v>
      </c>
      <c r="D156" s="30" t="s">
        <v>226</v>
      </c>
      <c r="E156" s="31">
        <v>41522</v>
      </c>
      <c r="F156" s="31" t="e">
        <v>#N/A</v>
      </c>
      <c r="G156" s="32">
        <v>2898</v>
      </c>
      <c r="H156" s="30">
        <v>4794.8</v>
      </c>
      <c r="I156" s="30" t="e">
        <v>#N/A</v>
      </c>
      <c r="J156" s="30" t="e">
        <v>#N/A</v>
      </c>
      <c r="K156" s="30" t="e">
        <v>#N/A</v>
      </c>
    </row>
    <row r="157" spans="1:11" ht="15">
      <c r="A157" s="30" t="s">
        <v>1217</v>
      </c>
      <c r="B157" s="30" t="s">
        <v>215</v>
      </c>
      <c r="C157" s="30" t="s">
        <v>70</v>
      </c>
      <c r="D157" s="30" t="s">
        <v>227</v>
      </c>
      <c r="E157" s="31">
        <v>41621</v>
      </c>
      <c r="F157" s="31" t="e">
        <v>#N/A</v>
      </c>
      <c r="G157" s="32">
        <v>2904</v>
      </c>
      <c r="H157" s="30">
        <v>4799.8</v>
      </c>
      <c r="I157" s="30" t="e">
        <v>#N/A</v>
      </c>
      <c r="J157" s="30" t="e">
        <v>#N/A</v>
      </c>
      <c r="K157" s="30" t="e">
        <v>#N/A</v>
      </c>
    </row>
    <row r="158" spans="1:11" ht="15">
      <c r="A158" s="30" t="s">
        <v>1218</v>
      </c>
      <c r="B158" s="30" t="s">
        <v>228</v>
      </c>
      <c r="C158" s="30" t="s">
        <v>48</v>
      </c>
      <c r="D158" s="30" t="s">
        <v>229</v>
      </c>
      <c r="E158" s="31">
        <v>41709</v>
      </c>
      <c r="F158" s="31" t="e">
        <v>#N/A</v>
      </c>
      <c r="G158" s="32">
        <v>2906</v>
      </c>
      <c r="H158" s="30">
        <v>4805.5</v>
      </c>
      <c r="I158" s="30" t="e">
        <v>#N/A</v>
      </c>
      <c r="J158" s="30" t="e">
        <v>#N/A</v>
      </c>
      <c r="K158" s="30" t="e">
        <v>#N/A</v>
      </c>
    </row>
    <row r="159" spans="1:11" ht="15">
      <c r="A159" s="30" t="s">
        <v>1219</v>
      </c>
      <c r="B159" s="30" t="s">
        <v>228</v>
      </c>
      <c r="C159" s="30" t="s">
        <v>50</v>
      </c>
      <c r="D159" s="30" t="s">
        <v>230</v>
      </c>
      <c r="E159" s="31">
        <v>41872</v>
      </c>
      <c r="F159" s="31" t="e">
        <v>#N/A</v>
      </c>
      <c r="G159" s="32">
        <v>2912</v>
      </c>
      <c r="H159" s="30">
        <v>4813.9</v>
      </c>
      <c r="I159" s="30" t="e">
        <v>#N/A</v>
      </c>
      <c r="J159" s="30" t="e">
        <v>#N/A</v>
      </c>
      <c r="K159" s="30" t="e">
        <v>#N/A</v>
      </c>
    </row>
    <row r="160" spans="1:11" ht="15">
      <c r="A160" s="30" t="s">
        <v>1220</v>
      </c>
      <c r="B160" s="30" t="s">
        <v>228</v>
      </c>
      <c r="C160" s="30" t="s">
        <v>52</v>
      </c>
      <c r="D160" s="30" t="s">
        <v>231</v>
      </c>
      <c r="E160" s="31">
        <v>41842</v>
      </c>
      <c r="F160" s="31" t="e">
        <v>#N/A</v>
      </c>
      <c r="G160" s="32">
        <v>2905</v>
      </c>
      <c r="H160" s="30">
        <v>4794.6</v>
      </c>
      <c r="I160" s="30" t="e">
        <v>#N/A</v>
      </c>
      <c r="J160" s="30" t="e">
        <v>#N/A</v>
      </c>
      <c r="K160" s="30" t="e">
        <v>#N/A</v>
      </c>
    </row>
    <row r="161" spans="1:11" ht="15">
      <c r="A161" s="30" t="s">
        <v>1221</v>
      </c>
      <c r="B161" s="30" t="s">
        <v>228</v>
      </c>
      <c r="C161" s="30" t="s">
        <v>54</v>
      </c>
      <c r="D161" s="30" t="s">
        <v>232</v>
      </c>
      <c r="E161" s="31">
        <v>41954</v>
      </c>
      <c r="F161" s="31" t="e">
        <v>#N/A</v>
      </c>
      <c r="G161" s="32">
        <v>2927</v>
      </c>
      <c r="H161" s="30">
        <v>4832.8</v>
      </c>
      <c r="I161" s="30" t="e">
        <v>#N/A</v>
      </c>
      <c r="J161" s="30" t="e">
        <v>#N/A</v>
      </c>
      <c r="K161" s="30" t="e">
        <v>#N/A</v>
      </c>
    </row>
    <row r="162" spans="1:11" ht="15">
      <c r="A162" s="30" t="s">
        <v>1222</v>
      </c>
      <c r="B162" s="30" t="s">
        <v>228</v>
      </c>
      <c r="C162" s="30" t="s">
        <v>56</v>
      </c>
      <c r="D162" s="30" t="s">
        <v>233</v>
      </c>
      <c r="E162" s="31">
        <v>41951</v>
      </c>
      <c r="F162" s="31" t="e">
        <v>#N/A</v>
      </c>
      <c r="G162" s="32">
        <v>2933</v>
      </c>
      <c r="H162" s="30">
        <v>4850.7</v>
      </c>
      <c r="I162" s="30" t="e">
        <v>#N/A</v>
      </c>
      <c r="J162" s="30" t="e">
        <v>#N/A</v>
      </c>
      <c r="K162" s="30" t="e">
        <v>#N/A</v>
      </c>
    </row>
    <row r="163" spans="1:11" ht="15">
      <c r="A163" s="30" t="s">
        <v>1223</v>
      </c>
      <c r="B163" s="30" t="s">
        <v>228</v>
      </c>
      <c r="C163" s="30" t="s">
        <v>58</v>
      </c>
      <c r="D163" s="30" t="s">
        <v>234</v>
      </c>
      <c r="E163" s="31">
        <v>41574</v>
      </c>
      <c r="F163" s="31" t="e">
        <v>#N/A</v>
      </c>
      <c r="G163" s="32">
        <v>2939</v>
      </c>
      <c r="H163" s="30">
        <v>4864.5</v>
      </c>
      <c r="I163" s="30" t="e">
        <v>#N/A</v>
      </c>
      <c r="J163" s="30" t="e">
        <v>#N/A</v>
      </c>
      <c r="K163" s="30" t="e">
        <v>#N/A</v>
      </c>
    </row>
    <row r="164" spans="1:11" ht="15">
      <c r="A164" s="30" t="s">
        <v>1224</v>
      </c>
      <c r="B164" s="30" t="s">
        <v>228</v>
      </c>
      <c r="C164" s="30" t="s">
        <v>60</v>
      </c>
      <c r="D164" s="30" t="s">
        <v>235</v>
      </c>
      <c r="E164" s="31">
        <v>41407</v>
      </c>
      <c r="F164" s="31" t="e">
        <v>#N/A</v>
      </c>
      <c r="G164" s="32">
        <v>2949</v>
      </c>
      <c r="H164" s="30">
        <v>4882.3</v>
      </c>
      <c r="I164" s="30" t="e">
        <v>#N/A</v>
      </c>
      <c r="J164" s="30" t="e">
        <v>#N/A</v>
      </c>
      <c r="K164" s="30" t="e">
        <v>#N/A</v>
      </c>
    </row>
    <row r="165" spans="1:11" ht="15">
      <c r="A165" s="30" t="s">
        <v>1225</v>
      </c>
      <c r="B165" s="30" t="s">
        <v>228</v>
      </c>
      <c r="C165" s="30" t="s">
        <v>62</v>
      </c>
      <c r="D165" s="30" t="s">
        <v>236</v>
      </c>
      <c r="E165" s="31">
        <v>42205</v>
      </c>
      <c r="F165" s="31" t="e">
        <v>#N/A</v>
      </c>
      <c r="G165" s="32">
        <v>2958</v>
      </c>
      <c r="H165" s="30">
        <v>4896.4</v>
      </c>
      <c r="I165" s="30" t="e">
        <v>#N/A</v>
      </c>
      <c r="J165" s="30" t="e">
        <v>#N/A</v>
      </c>
      <c r="K165" s="30" t="e">
        <v>#N/A</v>
      </c>
    </row>
    <row r="166" spans="1:11" ht="15">
      <c r="A166" s="30" t="s">
        <v>1226</v>
      </c>
      <c r="B166" s="30" t="s">
        <v>228</v>
      </c>
      <c r="C166" s="30" t="s">
        <v>64</v>
      </c>
      <c r="D166" s="30" t="s">
        <v>237</v>
      </c>
      <c r="E166" s="31">
        <v>42585</v>
      </c>
      <c r="F166" s="31" t="e">
        <v>#N/A</v>
      </c>
      <c r="G166" s="32">
        <v>2972</v>
      </c>
      <c r="H166" s="30">
        <v>4922.8</v>
      </c>
      <c r="I166" s="30" t="e">
        <v>#N/A</v>
      </c>
      <c r="J166" s="30" t="e">
        <v>#N/A</v>
      </c>
      <c r="K166" s="30" t="e">
        <v>#N/A</v>
      </c>
    </row>
    <row r="167" spans="1:11" ht="15">
      <c r="A167" s="30" t="s">
        <v>1227</v>
      </c>
      <c r="B167" s="30" t="s">
        <v>228</v>
      </c>
      <c r="C167" s="30" t="s">
        <v>66</v>
      </c>
      <c r="D167" s="30" t="s">
        <v>238</v>
      </c>
      <c r="E167" s="31">
        <v>42782</v>
      </c>
      <c r="F167" s="31" t="e">
        <v>#N/A</v>
      </c>
      <c r="G167" s="32">
        <v>2986</v>
      </c>
      <c r="H167" s="30">
        <v>4946.4</v>
      </c>
      <c r="I167" s="30" t="e">
        <v>#N/A</v>
      </c>
      <c r="J167" s="30" t="e">
        <v>#N/A</v>
      </c>
      <c r="K167" s="30" t="e">
        <v>#N/A</v>
      </c>
    </row>
    <row r="168" spans="1:11" ht="15">
      <c r="A168" s="30" t="s">
        <v>1228</v>
      </c>
      <c r="B168" s="30" t="s">
        <v>228</v>
      </c>
      <c r="C168" s="30" t="s">
        <v>68</v>
      </c>
      <c r="D168" s="30" t="s">
        <v>239</v>
      </c>
      <c r="E168" s="31">
        <v>43015</v>
      </c>
      <c r="F168" s="31" t="e">
        <v>#N/A</v>
      </c>
      <c r="G168" s="32">
        <v>2995</v>
      </c>
      <c r="H168" s="30">
        <v>4963.8</v>
      </c>
      <c r="I168" s="30" t="e">
        <v>#N/A</v>
      </c>
      <c r="J168" s="30" t="e">
        <v>#N/A</v>
      </c>
      <c r="K168" s="30" t="e">
        <v>#N/A</v>
      </c>
    </row>
    <row r="169" spans="1:11" ht="15">
      <c r="A169" s="30" t="s">
        <v>1229</v>
      </c>
      <c r="B169" s="30" t="s">
        <v>228</v>
      </c>
      <c r="C169" s="30" t="s">
        <v>70</v>
      </c>
      <c r="D169" s="30" t="s">
        <v>240</v>
      </c>
      <c r="E169" s="31">
        <v>43229</v>
      </c>
      <c r="F169" s="31" t="e">
        <v>#N/A</v>
      </c>
      <c r="G169" s="32">
        <v>3005</v>
      </c>
      <c r="H169" s="30">
        <v>4979.7</v>
      </c>
      <c r="I169" s="30" t="e">
        <v>#N/A</v>
      </c>
      <c r="J169" s="30" t="e">
        <v>#N/A</v>
      </c>
      <c r="K169" s="30" t="e">
        <v>#N/A</v>
      </c>
    </row>
    <row r="170" spans="1:11" ht="15">
      <c r="A170" s="30" t="s">
        <v>1230</v>
      </c>
      <c r="B170" s="30" t="s">
        <v>241</v>
      </c>
      <c r="C170" s="30" t="s">
        <v>48</v>
      </c>
      <c r="D170" s="30" t="s">
        <v>242</v>
      </c>
      <c r="E170" s="31">
        <v>43351</v>
      </c>
      <c r="F170" s="31" t="e">
        <v>#N/A</v>
      </c>
      <c r="G170" s="32">
        <v>3006</v>
      </c>
      <c r="H170" s="30">
        <v>4980.8</v>
      </c>
      <c r="I170" s="30" t="e">
        <v>#N/A</v>
      </c>
      <c r="J170" s="30" t="e">
        <v>#N/A</v>
      </c>
      <c r="K170" s="30" t="e">
        <v>#N/A</v>
      </c>
    </row>
    <row r="171" spans="1:11" ht="15">
      <c r="A171" s="30" t="s">
        <v>1231</v>
      </c>
      <c r="B171" s="30" t="s">
        <v>241</v>
      </c>
      <c r="C171" s="30" t="s">
        <v>50</v>
      </c>
      <c r="D171" s="30" t="s">
        <v>243</v>
      </c>
      <c r="E171" s="31">
        <v>43542</v>
      </c>
      <c r="F171" s="31" t="e">
        <v>#N/A</v>
      </c>
      <c r="G171" s="32">
        <v>3017</v>
      </c>
      <c r="H171" s="30">
        <v>4998.2</v>
      </c>
      <c r="I171" s="30" t="e">
        <v>#N/A</v>
      </c>
      <c r="J171" s="30" t="e">
        <v>#N/A</v>
      </c>
      <c r="K171" s="30" t="e">
        <v>#N/A</v>
      </c>
    </row>
    <row r="172" spans="1:11" ht="15">
      <c r="A172" s="30" t="s">
        <v>1232</v>
      </c>
      <c r="B172" s="30" t="s">
        <v>241</v>
      </c>
      <c r="C172" s="30" t="s">
        <v>52</v>
      </c>
      <c r="D172" s="30" t="s">
        <v>244</v>
      </c>
      <c r="E172" s="31">
        <v>43691</v>
      </c>
      <c r="F172" s="31" t="e">
        <v>#N/A</v>
      </c>
      <c r="G172" s="32">
        <v>3027</v>
      </c>
      <c r="H172" s="30">
        <v>5013.2</v>
      </c>
      <c r="I172" s="30" t="e">
        <v>#N/A</v>
      </c>
      <c r="J172" s="30" t="e">
        <v>#N/A</v>
      </c>
      <c r="K172" s="30" t="e">
        <v>#N/A</v>
      </c>
    </row>
    <row r="173" spans="1:11" ht="15">
      <c r="A173" s="30" t="s">
        <v>1233</v>
      </c>
      <c r="B173" s="30" t="s">
        <v>241</v>
      </c>
      <c r="C173" s="30" t="s">
        <v>54</v>
      </c>
      <c r="D173" s="30" t="s">
        <v>245</v>
      </c>
      <c r="E173" s="31">
        <v>43662</v>
      </c>
      <c r="F173" s="31" t="e">
        <v>#N/A</v>
      </c>
      <c r="G173" s="32">
        <v>2999</v>
      </c>
      <c r="H173" s="30">
        <v>4950.8</v>
      </c>
      <c r="I173" s="30" t="e">
        <v>#N/A</v>
      </c>
      <c r="J173" s="30" t="e">
        <v>#N/A</v>
      </c>
      <c r="K173" s="30" t="e">
        <v>#N/A</v>
      </c>
    </row>
    <row r="174" spans="1:11" ht="15">
      <c r="A174" s="30" t="s">
        <v>1234</v>
      </c>
      <c r="B174" s="30" t="s">
        <v>241</v>
      </c>
      <c r="C174" s="30" t="s">
        <v>56</v>
      </c>
      <c r="D174" s="30" t="s">
        <v>246</v>
      </c>
      <c r="E174" s="31">
        <v>43774</v>
      </c>
      <c r="F174" s="31" t="e">
        <v>#N/A</v>
      </c>
      <c r="G174" s="32">
        <v>3032</v>
      </c>
      <c r="H174" s="30">
        <v>5019.7</v>
      </c>
      <c r="I174" s="30" t="e">
        <v>#N/A</v>
      </c>
      <c r="J174" s="30" t="e">
        <v>#N/A</v>
      </c>
      <c r="K174" s="30" t="e">
        <v>#N/A</v>
      </c>
    </row>
    <row r="175" spans="1:11" ht="15">
      <c r="A175" s="30" t="s">
        <v>1235</v>
      </c>
      <c r="B175" s="30" t="s">
        <v>241</v>
      </c>
      <c r="C175" s="30" t="s">
        <v>58</v>
      </c>
      <c r="D175" s="30" t="s">
        <v>247</v>
      </c>
      <c r="E175" s="31">
        <v>43788</v>
      </c>
      <c r="F175" s="31" t="e">
        <v>#N/A</v>
      </c>
      <c r="G175" s="32">
        <v>3036</v>
      </c>
      <c r="H175" s="30">
        <v>5025.9</v>
      </c>
      <c r="I175" s="30" t="e">
        <v>#N/A</v>
      </c>
      <c r="J175" s="30" t="e">
        <v>#N/A</v>
      </c>
      <c r="K175" s="30" t="e">
        <v>#N/A</v>
      </c>
    </row>
    <row r="176" spans="1:11" ht="15">
      <c r="A176" s="30" t="s">
        <v>1236</v>
      </c>
      <c r="B176" s="30" t="s">
        <v>241</v>
      </c>
      <c r="C176" s="30" t="s">
        <v>60</v>
      </c>
      <c r="D176" s="30" t="s">
        <v>248</v>
      </c>
      <c r="E176" s="31">
        <v>43813</v>
      </c>
      <c r="F176" s="31" t="e">
        <v>#N/A</v>
      </c>
      <c r="G176" s="32">
        <v>3037</v>
      </c>
      <c r="H176" s="30">
        <v>5025.2</v>
      </c>
      <c r="I176" s="30" t="e">
        <v>#N/A</v>
      </c>
      <c r="J176" s="30" t="e">
        <v>#N/A</v>
      </c>
      <c r="K176" s="30" t="e">
        <v>#N/A</v>
      </c>
    </row>
    <row r="177" spans="1:11" ht="15">
      <c r="A177" s="30" t="s">
        <v>1237</v>
      </c>
      <c r="B177" s="30" t="s">
        <v>241</v>
      </c>
      <c r="C177" s="30" t="s">
        <v>62</v>
      </c>
      <c r="D177" s="30" t="s">
        <v>249</v>
      </c>
      <c r="E177" s="31">
        <v>43733</v>
      </c>
      <c r="F177" s="31" t="e">
        <v>#N/A</v>
      </c>
      <c r="G177" s="32">
        <v>3041</v>
      </c>
      <c r="H177" s="30">
        <v>5029.2</v>
      </c>
      <c r="I177" s="30" t="e">
        <v>#N/A</v>
      </c>
      <c r="J177" s="30" t="e">
        <v>#N/A</v>
      </c>
      <c r="K177" s="30" t="e">
        <v>#N/A</v>
      </c>
    </row>
    <row r="178" spans="1:11" ht="15">
      <c r="A178" s="30" t="s">
        <v>1238</v>
      </c>
      <c r="B178" s="30" t="s">
        <v>241</v>
      </c>
      <c r="C178" s="30" t="s">
        <v>64</v>
      </c>
      <c r="D178" s="30" t="s">
        <v>250</v>
      </c>
      <c r="E178" s="31">
        <v>43616</v>
      </c>
      <c r="F178" s="31" t="e">
        <v>#N/A</v>
      </c>
      <c r="G178" s="32">
        <v>3039</v>
      </c>
      <c r="H178" s="30">
        <v>5023.7</v>
      </c>
      <c r="I178" s="30" t="e">
        <v>#N/A</v>
      </c>
      <c r="J178" s="30" t="e">
        <v>#N/A</v>
      </c>
      <c r="K178" s="30" t="e">
        <v>#N/A</v>
      </c>
    </row>
    <row r="179" spans="1:11" ht="15">
      <c r="A179" s="30" t="s">
        <v>1239</v>
      </c>
      <c r="B179" s="30" t="s">
        <v>241</v>
      </c>
      <c r="C179" s="30" t="s">
        <v>66</v>
      </c>
      <c r="D179" s="30" t="s">
        <v>251</v>
      </c>
      <c r="E179" s="31">
        <v>43478</v>
      </c>
      <c r="F179" s="31" t="e">
        <v>#N/A</v>
      </c>
      <c r="G179" s="32">
        <v>3047</v>
      </c>
      <c r="H179" s="30">
        <v>5039.3</v>
      </c>
      <c r="I179" s="30" t="e">
        <v>#N/A</v>
      </c>
      <c r="J179" s="30" t="e">
        <v>#N/A</v>
      </c>
      <c r="K179" s="30" t="e">
        <v>#N/A</v>
      </c>
    </row>
    <row r="180" spans="1:11" ht="15">
      <c r="A180" s="30" t="s">
        <v>1240</v>
      </c>
      <c r="B180" s="30" t="s">
        <v>241</v>
      </c>
      <c r="C180" s="30" t="s">
        <v>68</v>
      </c>
      <c r="D180" s="30" t="s">
        <v>252</v>
      </c>
      <c r="E180" s="31">
        <v>43158</v>
      </c>
      <c r="F180" s="31" t="e">
        <v>#N/A</v>
      </c>
      <c r="G180" s="32">
        <v>3040</v>
      </c>
      <c r="H180" s="30">
        <v>5024.1</v>
      </c>
      <c r="I180" s="30" t="e">
        <v>#N/A</v>
      </c>
      <c r="J180" s="30" t="e">
        <v>#N/A</v>
      </c>
      <c r="K180" s="30" t="e">
        <v>#N/A</v>
      </c>
    </row>
    <row r="181" spans="1:11" ht="15">
      <c r="A181" s="30" t="s">
        <v>1241</v>
      </c>
      <c r="B181" s="30" t="s">
        <v>241</v>
      </c>
      <c r="C181" s="30" t="s">
        <v>70</v>
      </c>
      <c r="D181" s="30" t="s">
        <v>253</v>
      </c>
      <c r="E181" s="31">
        <v>42959</v>
      </c>
      <c r="F181" s="31" t="e">
        <v>#N/A</v>
      </c>
      <c r="G181" s="32">
        <v>3035</v>
      </c>
      <c r="H181" s="30">
        <v>5009</v>
      </c>
      <c r="I181" s="30" t="e">
        <v>#N/A</v>
      </c>
      <c r="J181" s="30" t="e">
        <v>#N/A</v>
      </c>
      <c r="K181" s="30" t="e">
        <v>#N/A</v>
      </c>
    </row>
    <row r="182" spans="1:11" ht="15">
      <c r="A182" s="30" t="s">
        <v>1242</v>
      </c>
      <c r="B182" s="30" t="s">
        <v>254</v>
      </c>
      <c r="C182" s="30" t="s">
        <v>48</v>
      </c>
      <c r="D182" s="30" t="s">
        <v>255</v>
      </c>
      <c r="E182" s="31">
        <v>42708</v>
      </c>
      <c r="F182" s="31" t="e">
        <v>#N/A</v>
      </c>
      <c r="G182" s="32">
        <v>3032</v>
      </c>
      <c r="H182" s="30">
        <v>5008.8</v>
      </c>
      <c r="I182" s="30" t="e">
        <v>#N/A</v>
      </c>
      <c r="J182" s="30" t="e">
        <v>#N/A</v>
      </c>
      <c r="K182" s="30" t="e">
        <v>#N/A</v>
      </c>
    </row>
    <row r="183" spans="1:11" ht="15">
      <c r="A183" s="30" t="s">
        <v>1243</v>
      </c>
      <c r="B183" s="30" t="s">
        <v>254</v>
      </c>
      <c r="C183" s="30" t="s">
        <v>50</v>
      </c>
      <c r="D183" s="30" t="s">
        <v>256</v>
      </c>
      <c r="E183" s="31">
        <v>42599</v>
      </c>
      <c r="F183" s="31" t="e">
        <v>#N/A</v>
      </c>
      <c r="G183" s="32">
        <v>3031</v>
      </c>
      <c r="H183" s="30">
        <v>5004.1</v>
      </c>
      <c r="I183" s="30" t="e">
        <v>#N/A</v>
      </c>
      <c r="J183" s="30" t="e">
        <v>#N/A</v>
      </c>
      <c r="K183" s="30" t="e">
        <v>#N/A</v>
      </c>
    </row>
    <row r="184" spans="1:11" ht="15">
      <c r="A184" s="30" t="s">
        <v>1244</v>
      </c>
      <c r="B184" s="30" t="s">
        <v>254</v>
      </c>
      <c r="C184" s="30" t="s">
        <v>52</v>
      </c>
      <c r="D184" s="30" t="s">
        <v>257</v>
      </c>
      <c r="E184" s="31">
        <v>42362</v>
      </c>
      <c r="F184" s="31" t="e">
        <v>#N/A</v>
      </c>
      <c r="G184" s="32">
        <v>3012</v>
      </c>
      <c r="H184" s="30">
        <v>4975</v>
      </c>
      <c r="I184" s="30" t="e">
        <v>#N/A</v>
      </c>
      <c r="J184" s="30" t="e">
        <v>#N/A</v>
      </c>
      <c r="K184" s="30" t="e">
        <v>#N/A</v>
      </c>
    </row>
    <row r="185" spans="1:11" ht="15">
      <c r="A185" s="30" t="s">
        <v>1245</v>
      </c>
      <c r="B185" s="30" t="s">
        <v>254</v>
      </c>
      <c r="C185" s="30" t="s">
        <v>54</v>
      </c>
      <c r="D185" s="30" t="s">
        <v>258</v>
      </c>
      <c r="E185" s="31">
        <v>42372</v>
      </c>
      <c r="F185" s="31" t="e">
        <v>#N/A</v>
      </c>
      <c r="G185" s="32">
        <v>3043</v>
      </c>
      <c r="H185" s="30">
        <v>5018.4</v>
      </c>
      <c r="I185" s="30" t="e">
        <v>#N/A</v>
      </c>
      <c r="J185" s="30" t="e">
        <v>#N/A</v>
      </c>
      <c r="K185" s="30" t="e">
        <v>#N/A</v>
      </c>
    </row>
    <row r="186" spans="1:11" ht="15">
      <c r="A186" s="30" t="s">
        <v>1246</v>
      </c>
      <c r="B186" s="30" t="s">
        <v>254</v>
      </c>
      <c r="C186" s="30" t="s">
        <v>56</v>
      </c>
      <c r="D186" s="30" t="s">
        <v>259</v>
      </c>
      <c r="E186" s="31">
        <v>42136</v>
      </c>
      <c r="F186" s="31" t="e">
        <v>#N/A</v>
      </c>
      <c r="G186" s="32">
        <v>3028</v>
      </c>
      <c r="H186" s="30">
        <v>4991.1</v>
      </c>
      <c r="I186" s="30" t="e">
        <v>#N/A</v>
      </c>
      <c r="J186" s="30" t="e">
        <v>#N/A</v>
      </c>
      <c r="K186" s="30" t="e">
        <v>#N/A</v>
      </c>
    </row>
    <row r="187" spans="1:11" ht="15">
      <c r="A187" s="30" t="s">
        <v>1247</v>
      </c>
      <c r="B187" s="30" t="s">
        <v>254</v>
      </c>
      <c r="C187" s="30" t="s">
        <v>58</v>
      </c>
      <c r="D187" s="30" t="s">
        <v>260</v>
      </c>
      <c r="E187" s="31">
        <v>42050</v>
      </c>
      <c r="F187" s="31" t="e">
        <v>#N/A</v>
      </c>
      <c r="G187" s="32">
        <v>3025</v>
      </c>
      <c r="H187" s="30">
        <v>4983.3</v>
      </c>
      <c r="I187" s="30" t="e">
        <v>#N/A</v>
      </c>
      <c r="J187" s="30" t="e">
        <v>#N/A</v>
      </c>
      <c r="K187" s="30" t="e">
        <v>#N/A</v>
      </c>
    </row>
    <row r="188" spans="1:11" ht="15">
      <c r="A188" s="30" t="s">
        <v>1248</v>
      </c>
      <c r="B188" s="30" t="s">
        <v>254</v>
      </c>
      <c r="C188" s="30" t="s">
        <v>60</v>
      </c>
      <c r="D188" s="30" t="s">
        <v>261</v>
      </c>
      <c r="E188" s="31">
        <v>41967</v>
      </c>
      <c r="F188" s="31" t="e">
        <v>#N/A</v>
      </c>
      <c r="G188" s="32">
        <v>3031</v>
      </c>
      <c r="H188" s="30">
        <v>4992.7</v>
      </c>
      <c r="I188" s="30" t="e">
        <v>#N/A</v>
      </c>
      <c r="J188" s="30" t="e">
        <v>#N/A</v>
      </c>
      <c r="K188" s="30" t="e">
        <v>#N/A</v>
      </c>
    </row>
    <row r="189" spans="1:11" ht="15">
      <c r="A189" s="30" t="s">
        <v>1249</v>
      </c>
      <c r="B189" s="30" t="s">
        <v>254</v>
      </c>
      <c r="C189" s="30" t="s">
        <v>62</v>
      </c>
      <c r="D189" s="30" t="s">
        <v>262</v>
      </c>
      <c r="E189" s="31">
        <v>41933</v>
      </c>
      <c r="F189" s="31" t="e">
        <v>#N/A</v>
      </c>
      <c r="G189" s="32">
        <v>3033</v>
      </c>
      <c r="H189" s="30">
        <v>4992.7</v>
      </c>
      <c r="I189" s="30" t="e">
        <v>#N/A</v>
      </c>
      <c r="J189" s="30" t="e">
        <v>#N/A</v>
      </c>
      <c r="K189" s="30" t="e">
        <v>#N/A</v>
      </c>
    </row>
    <row r="190" spans="1:11" ht="15">
      <c r="A190" s="30" t="s">
        <v>1250</v>
      </c>
      <c r="B190" s="30" t="s">
        <v>254</v>
      </c>
      <c r="C190" s="30" t="s">
        <v>64</v>
      </c>
      <c r="D190" s="30" t="s">
        <v>263</v>
      </c>
      <c r="E190" s="31">
        <v>41988</v>
      </c>
      <c r="F190" s="31" t="e">
        <v>#N/A</v>
      </c>
      <c r="G190" s="32">
        <v>3034</v>
      </c>
      <c r="H190" s="30">
        <v>4989.7</v>
      </c>
      <c r="I190" s="30" t="e">
        <v>#N/A</v>
      </c>
      <c r="J190" s="30" t="e">
        <v>#N/A</v>
      </c>
      <c r="K190" s="30" t="e">
        <v>#N/A</v>
      </c>
    </row>
    <row r="191" spans="1:11" ht="15">
      <c r="A191" s="30" t="s">
        <v>1251</v>
      </c>
      <c r="B191" s="30" t="s">
        <v>254</v>
      </c>
      <c r="C191" s="30" t="s">
        <v>66</v>
      </c>
      <c r="D191" s="30" t="s">
        <v>264</v>
      </c>
      <c r="E191" s="31">
        <v>42044</v>
      </c>
      <c r="F191" s="31" t="e">
        <v>#N/A</v>
      </c>
      <c r="G191" s="32">
        <v>3033</v>
      </c>
      <c r="H191" s="30">
        <v>4990.4</v>
      </c>
      <c r="I191" s="30" t="e">
        <v>#N/A</v>
      </c>
      <c r="J191" s="30" t="e">
        <v>#N/A</v>
      </c>
      <c r="K191" s="30" t="e">
        <v>#N/A</v>
      </c>
    </row>
    <row r="192" spans="1:11" ht="15">
      <c r="A192" s="30" t="s">
        <v>1252</v>
      </c>
      <c r="B192" s="30" t="s">
        <v>254</v>
      </c>
      <c r="C192" s="30" t="s">
        <v>68</v>
      </c>
      <c r="D192" s="30" t="s">
        <v>265</v>
      </c>
      <c r="E192" s="31">
        <v>42214</v>
      </c>
      <c r="F192" s="31" t="e">
        <v>#N/A</v>
      </c>
      <c r="G192" s="32">
        <v>3041</v>
      </c>
      <c r="H192" s="30">
        <v>5000.5</v>
      </c>
      <c r="I192" s="30" t="e">
        <v>#N/A</v>
      </c>
      <c r="J192" s="30" t="e">
        <v>#N/A</v>
      </c>
      <c r="K192" s="30" t="e">
        <v>#N/A</v>
      </c>
    </row>
    <row r="193" spans="1:11" ht="15">
      <c r="A193" s="30" t="s">
        <v>1253</v>
      </c>
      <c r="B193" s="30" t="s">
        <v>254</v>
      </c>
      <c r="C193" s="30" t="s">
        <v>70</v>
      </c>
      <c r="D193" s="30" t="s">
        <v>266</v>
      </c>
      <c r="E193" s="31">
        <v>42374</v>
      </c>
      <c r="F193" s="31" t="e">
        <v>#N/A</v>
      </c>
      <c r="G193" s="32">
        <v>3060</v>
      </c>
      <c r="H193" s="30">
        <v>5025.8</v>
      </c>
      <c r="I193" s="30" t="e">
        <v>#N/A</v>
      </c>
      <c r="J193" s="30" t="e">
        <v>#N/A</v>
      </c>
      <c r="K193" s="30" t="e">
        <v>#N/A</v>
      </c>
    </row>
    <row r="194" spans="1:11" ht="15">
      <c r="A194" s="30" t="s">
        <v>1254</v>
      </c>
      <c r="B194" s="30" t="s">
        <v>267</v>
      </c>
      <c r="C194" s="30" t="s">
        <v>48</v>
      </c>
      <c r="D194" s="30" t="s">
        <v>268</v>
      </c>
      <c r="E194" s="31">
        <v>42544</v>
      </c>
      <c r="F194" s="31" t="e">
        <v>#N/A</v>
      </c>
      <c r="G194" s="32">
        <v>3063</v>
      </c>
      <c r="H194" s="30">
        <v>5038.4</v>
      </c>
      <c r="I194" s="30" t="e">
        <v>#N/A</v>
      </c>
      <c r="J194" s="30" t="e">
        <v>#N/A</v>
      </c>
      <c r="K194" s="30" t="e">
        <v>#N/A</v>
      </c>
    </row>
    <row r="195" spans="1:11" ht="15">
      <c r="A195" s="30" t="s">
        <v>1255</v>
      </c>
      <c r="B195" s="30" t="s">
        <v>267</v>
      </c>
      <c r="C195" s="30" t="s">
        <v>50</v>
      </c>
      <c r="D195" s="30" t="s">
        <v>269</v>
      </c>
      <c r="E195" s="31">
        <v>42721</v>
      </c>
      <c r="F195" s="31" t="e">
        <v>#N/A</v>
      </c>
      <c r="G195" s="32">
        <v>3070</v>
      </c>
      <c r="H195" s="30">
        <v>5047.4</v>
      </c>
      <c r="I195" s="30" t="e">
        <v>#N/A</v>
      </c>
      <c r="J195" s="30" t="e">
        <v>#N/A</v>
      </c>
      <c r="K195" s="30" t="e">
        <v>#N/A</v>
      </c>
    </row>
    <row r="196" spans="1:11" ht="15">
      <c r="A196" s="30" t="s">
        <v>1256</v>
      </c>
      <c r="B196" s="30" t="s">
        <v>267</v>
      </c>
      <c r="C196" s="30" t="s">
        <v>52</v>
      </c>
      <c r="D196" s="30" t="s">
        <v>270</v>
      </c>
      <c r="E196" s="31">
        <v>43025</v>
      </c>
      <c r="F196" s="31" t="e">
        <v>#N/A</v>
      </c>
      <c r="G196" s="32">
        <v>3088</v>
      </c>
      <c r="H196" s="30">
        <v>5085</v>
      </c>
      <c r="I196" s="30" t="e">
        <v>#N/A</v>
      </c>
      <c r="J196" s="30" t="e">
        <v>#N/A</v>
      </c>
      <c r="K196" s="30" t="e">
        <v>#N/A</v>
      </c>
    </row>
    <row r="197" spans="1:11" ht="15">
      <c r="A197" s="30" t="s">
        <v>1257</v>
      </c>
      <c r="B197" s="30" t="s">
        <v>267</v>
      </c>
      <c r="C197" s="30" t="s">
        <v>54</v>
      </c>
      <c r="D197" s="30" t="s">
        <v>271</v>
      </c>
      <c r="E197" s="31">
        <v>43288</v>
      </c>
      <c r="F197" s="31" t="e">
        <v>#N/A</v>
      </c>
      <c r="G197" s="32">
        <v>3106</v>
      </c>
      <c r="H197" s="30">
        <v>5097.3</v>
      </c>
      <c r="I197" s="30" t="e">
        <v>#N/A</v>
      </c>
      <c r="J197" s="30" t="e">
        <v>#N/A</v>
      </c>
      <c r="K197" s="30" t="e">
        <v>#N/A</v>
      </c>
    </row>
    <row r="198" spans="1:11" ht="15">
      <c r="A198" s="30" t="s">
        <v>1258</v>
      </c>
      <c r="B198" s="30" t="s">
        <v>267</v>
      </c>
      <c r="C198" s="30" t="s">
        <v>56</v>
      </c>
      <c r="D198" s="30" t="s">
        <v>272</v>
      </c>
      <c r="E198" s="31">
        <v>43521</v>
      </c>
      <c r="F198" s="31" t="e">
        <v>#N/A</v>
      </c>
      <c r="G198" s="32">
        <v>3116</v>
      </c>
      <c r="H198" s="30">
        <v>5121.4</v>
      </c>
      <c r="I198" s="30" t="e">
        <v>#N/A</v>
      </c>
      <c r="J198" s="30" t="e">
        <v>#N/A</v>
      </c>
      <c r="K198" s="30" t="e">
        <v>#N/A</v>
      </c>
    </row>
    <row r="199" spans="1:11" ht="15">
      <c r="A199" s="30" t="s">
        <v>1259</v>
      </c>
      <c r="B199" s="30" t="s">
        <v>267</v>
      </c>
      <c r="C199" s="30" t="s">
        <v>58</v>
      </c>
      <c r="D199" s="30" t="s">
        <v>273</v>
      </c>
      <c r="E199" s="31">
        <v>43770</v>
      </c>
      <c r="F199" s="31" t="e">
        <v>#N/A</v>
      </c>
      <c r="G199" s="32">
        <v>3132</v>
      </c>
      <c r="H199" s="30">
        <v>5148.9</v>
      </c>
      <c r="I199" s="30" t="e">
        <v>#N/A</v>
      </c>
      <c r="J199" s="30" t="e">
        <v>#N/A</v>
      </c>
      <c r="K199" s="30" t="e">
        <v>#N/A</v>
      </c>
    </row>
    <row r="200" spans="1:11" ht="15">
      <c r="A200" s="30" t="s">
        <v>1260</v>
      </c>
      <c r="B200" s="30" t="s">
        <v>267</v>
      </c>
      <c r="C200" s="30" t="s">
        <v>60</v>
      </c>
      <c r="D200" s="30" t="s">
        <v>274</v>
      </c>
      <c r="E200" s="31">
        <v>43936</v>
      </c>
      <c r="F200" s="31" t="e">
        <v>#N/A</v>
      </c>
      <c r="G200" s="32">
        <v>3149</v>
      </c>
      <c r="H200" s="30">
        <v>5175.1</v>
      </c>
      <c r="I200" s="30" t="e">
        <v>#N/A</v>
      </c>
      <c r="J200" s="30" t="e">
        <v>#N/A</v>
      </c>
      <c r="K200" s="30" t="e">
        <v>#N/A</v>
      </c>
    </row>
    <row r="201" spans="1:11" ht="15">
      <c r="A201" s="30" t="s">
        <v>1261</v>
      </c>
      <c r="B201" s="30" t="s">
        <v>267</v>
      </c>
      <c r="C201" s="30" t="s">
        <v>62</v>
      </c>
      <c r="D201" s="30" t="s">
        <v>275</v>
      </c>
      <c r="E201" s="31">
        <v>44088</v>
      </c>
      <c r="F201" s="31" t="e">
        <v>#N/A</v>
      </c>
      <c r="G201" s="32">
        <v>3162</v>
      </c>
      <c r="H201" s="30">
        <v>5191.7</v>
      </c>
      <c r="I201" s="30" t="e">
        <v>#N/A</v>
      </c>
      <c r="J201" s="30" t="e">
        <v>#N/A</v>
      </c>
      <c r="K201" s="30" t="e">
        <v>#N/A</v>
      </c>
    </row>
    <row r="202" spans="1:11" ht="15">
      <c r="A202" s="30" t="s">
        <v>1262</v>
      </c>
      <c r="B202" s="30" t="s">
        <v>267</v>
      </c>
      <c r="C202" s="30" t="s">
        <v>64</v>
      </c>
      <c r="D202" s="30" t="s">
        <v>276</v>
      </c>
      <c r="E202" s="31">
        <v>44195</v>
      </c>
      <c r="F202" s="31" t="e">
        <v>#N/A</v>
      </c>
      <c r="G202" s="32">
        <v>3180</v>
      </c>
      <c r="H202" s="30">
        <v>5224.7</v>
      </c>
      <c r="I202" s="30" t="e">
        <v>#N/A</v>
      </c>
      <c r="J202" s="30" t="e">
        <v>#N/A</v>
      </c>
      <c r="K202" s="30" t="e">
        <v>#N/A</v>
      </c>
    </row>
    <row r="203" spans="1:11" ht="15">
      <c r="A203" s="30" t="s">
        <v>1263</v>
      </c>
      <c r="B203" s="30" t="s">
        <v>267</v>
      </c>
      <c r="C203" s="30" t="s">
        <v>66</v>
      </c>
      <c r="D203" s="30" t="s">
        <v>277</v>
      </c>
      <c r="E203" s="31">
        <v>44313</v>
      </c>
      <c r="F203" s="31" t="e">
        <v>#N/A</v>
      </c>
      <c r="G203" s="32">
        <v>3185</v>
      </c>
      <c r="H203" s="30">
        <v>5226.8</v>
      </c>
      <c r="I203" s="30" t="e">
        <v>#N/A</v>
      </c>
      <c r="J203" s="30" t="e">
        <v>#N/A</v>
      </c>
      <c r="K203" s="30" t="e">
        <v>#N/A</v>
      </c>
    </row>
    <row r="204" spans="1:11" ht="15">
      <c r="A204" s="30" t="s">
        <v>1264</v>
      </c>
      <c r="B204" s="30" t="s">
        <v>267</v>
      </c>
      <c r="C204" s="30" t="s">
        <v>68</v>
      </c>
      <c r="D204" s="30" t="s">
        <v>278</v>
      </c>
      <c r="E204" s="31">
        <v>44509</v>
      </c>
      <c r="F204" s="31" t="e">
        <v>#N/A</v>
      </c>
      <c r="G204" s="32">
        <v>3198</v>
      </c>
      <c r="H204" s="30">
        <v>5249</v>
      </c>
      <c r="I204" s="30" t="e">
        <v>#N/A</v>
      </c>
      <c r="J204" s="30" t="e">
        <v>#N/A</v>
      </c>
      <c r="K204" s="30" t="e">
        <v>#N/A</v>
      </c>
    </row>
    <row r="205" spans="1:11" ht="15">
      <c r="A205" s="30" t="s">
        <v>1265</v>
      </c>
      <c r="B205" s="30" t="s">
        <v>267</v>
      </c>
      <c r="C205" s="30" t="s">
        <v>70</v>
      </c>
      <c r="D205" s="30" t="s">
        <v>279</v>
      </c>
      <c r="E205" s="31">
        <v>44673</v>
      </c>
      <c r="F205" s="31" t="e">
        <v>#N/A</v>
      </c>
      <c r="G205" s="32">
        <v>3218</v>
      </c>
      <c r="H205" s="30">
        <v>5287.8</v>
      </c>
      <c r="I205" s="30" t="e">
        <v>#N/A</v>
      </c>
      <c r="J205" s="30" t="e">
        <v>#N/A</v>
      </c>
      <c r="K205" s="30" t="e">
        <v>#N/A</v>
      </c>
    </row>
    <row r="206" spans="1:11" ht="15">
      <c r="A206" s="30" t="s">
        <v>1266</v>
      </c>
      <c r="B206" s="30" t="s">
        <v>280</v>
      </c>
      <c r="C206" s="30" t="s">
        <v>48</v>
      </c>
      <c r="D206" s="30" t="s">
        <v>281</v>
      </c>
      <c r="E206" s="31">
        <v>44808</v>
      </c>
      <c r="F206" s="31" t="e">
        <v>#N/A</v>
      </c>
      <c r="G206" s="32">
        <v>3230</v>
      </c>
      <c r="H206" s="30">
        <v>5300.6</v>
      </c>
      <c r="I206" s="30" t="e">
        <v>#N/A</v>
      </c>
      <c r="J206" s="30" t="e">
        <v>#N/A</v>
      </c>
      <c r="K206" s="30" t="e">
        <v>#N/A</v>
      </c>
    </row>
    <row r="207" spans="1:11" ht="15">
      <c r="A207" s="30" t="s">
        <v>1267</v>
      </c>
      <c r="B207" s="30" t="s">
        <v>280</v>
      </c>
      <c r="C207" s="30" t="s">
        <v>50</v>
      </c>
      <c r="D207" s="30" t="s">
        <v>282</v>
      </c>
      <c r="E207" s="31">
        <v>44955</v>
      </c>
      <c r="F207" s="31" t="e">
        <v>#N/A</v>
      </c>
      <c r="G207" s="32">
        <v>3241</v>
      </c>
      <c r="H207" s="30">
        <v>5314.9</v>
      </c>
      <c r="I207" s="30" t="e">
        <v>#N/A</v>
      </c>
      <c r="J207" s="30" t="e">
        <v>#N/A</v>
      </c>
      <c r="K207" s="30" t="e">
        <v>#N/A</v>
      </c>
    </row>
    <row r="208" spans="1:11" ht="15">
      <c r="A208" s="30" t="s">
        <v>1268</v>
      </c>
      <c r="B208" s="30" t="s">
        <v>280</v>
      </c>
      <c r="C208" s="30" t="s">
        <v>52</v>
      </c>
      <c r="D208" s="30" t="s">
        <v>283</v>
      </c>
      <c r="E208" s="31">
        <v>45043</v>
      </c>
      <c r="F208" s="31" t="e">
        <v>#N/A</v>
      </c>
      <c r="G208" s="32">
        <v>3272</v>
      </c>
      <c r="H208" s="30">
        <v>5377.4</v>
      </c>
      <c r="I208" s="30" t="e">
        <v>#N/A</v>
      </c>
      <c r="J208" s="30" t="e">
        <v>#N/A</v>
      </c>
      <c r="K208" s="30" t="e">
        <v>#N/A</v>
      </c>
    </row>
    <row r="209" spans="1:11" ht="15">
      <c r="A209" s="30" t="s">
        <v>1269</v>
      </c>
      <c r="B209" s="30" t="s">
        <v>280</v>
      </c>
      <c r="C209" s="30" t="s">
        <v>54</v>
      </c>
      <c r="D209" s="30" t="s">
        <v>284</v>
      </c>
      <c r="E209" s="31">
        <v>45099</v>
      </c>
      <c r="F209" s="31" t="e">
        <v>#N/A</v>
      </c>
      <c r="G209" s="32">
        <v>3232</v>
      </c>
      <c r="H209" s="30">
        <v>5278.4</v>
      </c>
      <c r="I209" s="30" t="e">
        <v>#N/A</v>
      </c>
      <c r="J209" s="30" t="e">
        <v>#N/A</v>
      </c>
      <c r="K209" s="30" t="e">
        <v>#N/A</v>
      </c>
    </row>
    <row r="210" spans="1:11" ht="15">
      <c r="A210" s="30" t="s">
        <v>1270</v>
      </c>
      <c r="B210" s="30" t="s">
        <v>280</v>
      </c>
      <c r="C210" s="30" t="s">
        <v>56</v>
      </c>
      <c r="D210" s="30" t="s">
        <v>285</v>
      </c>
      <c r="E210" s="31">
        <v>45139</v>
      </c>
      <c r="F210" s="31" t="e">
        <v>#N/A</v>
      </c>
      <c r="G210" s="32">
        <v>3245</v>
      </c>
      <c r="H210" s="30">
        <v>5322.5</v>
      </c>
      <c r="I210" s="30" t="e">
        <v>#N/A</v>
      </c>
      <c r="J210" s="30" t="e">
        <v>#N/A</v>
      </c>
      <c r="K210" s="30" t="e">
        <v>#N/A</v>
      </c>
    </row>
    <row r="211" spans="1:11" ht="15">
      <c r="A211" s="30" t="s">
        <v>1271</v>
      </c>
      <c r="B211" s="30" t="s">
        <v>280</v>
      </c>
      <c r="C211" s="30" t="s">
        <v>58</v>
      </c>
      <c r="D211" s="30" t="s">
        <v>286</v>
      </c>
      <c r="E211" s="31">
        <v>45217</v>
      </c>
      <c r="F211" s="31" t="e">
        <v>#N/A</v>
      </c>
      <c r="G211" s="32">
        <v>3245</v>
      </c>
      <c r="H211" s="30">
        <v>5324.5</v>
      </c>
      <c r="I211" s="30" t="e">
        <v>#N/A</v>
      </c>
      <c r="J211" s="30" t="e">
        <v>#N/A</v>
      </c>
      <c r="K211" s="30" t="e">
        <v>#N/A</v>
      </c>
    </row>
    <row r="212" spans="1:11" ht="15">
      <c r="A212" s="30" t="s">
        <v>1272</v>
      </c>
      <c r="B212" s="30" t="s">
        <v>280</v>
      </c>
      <c r="C212" s="30" t="s">
        <v>60</v>
      </c>
      <c r="D212" s="30" t="s">
        <v>287</v>
      </c>
      <c r="E212" s="31">
        <v>44549</v>
      </c>
      <c r="F212" s="31" t="e">
        <v>#N/A</v>
      </c>
      <c r="G212" s="32">
        <v>3231</v>
      </c>
      <c r="H212" s="30">
        <v>5302.7</v>
      </c>
      <c r="I212" s="30" t="e">
        <v>#N/A</v>
      </c>
      <c r="J212" s="30" t="e">
        <v>#N/A</v>
      </c>
      <c r="K212" s="30" t="e">
        <v>#N/A</v>
      </c>
    </row>
    <row r="213" spans="1:11" ht="15">
      <c r="A213" s="30" t="s">
        <v>1273</v>
      </c>
      <c r="B213" s="30" t="s">
        <v>280</v>
      </c>
      <c r="C213" s="30" t="s">
        <v>62</v>
      </c>
      <c r="D213" s="30" t="s">
        <v>288</v>
      </c>
      <c r="E213" s="31">
        <v>45179</v>
      </c>
      <c r="F213" s="31" t="e">
        <v>#N/A</v>
      </c>
      <c r="G213" s="32">
        <v>3232</v>
      </c>
      <c r="H213" s="30">
        <v>5303.7</v>
      </c>
      <c r="I213" s="30" t="e">
        <v>#N/A</v>
      </c>
      <c r="J213" s="30" t="e">
        <v>#N/A</v>
      </c>
      <c r="K213" s="30" t="e">
        <v>#N/A</v>
      </c>
    </row>
    <row r="214" spans="1:11" ht="15">
      <c r="A214" s="30" t="s">
        <v>1274</v>
      </c>
      <c r="B214" s="30" t="s">
        <v>280</v>
      </c>
      <c r="C214" s="30" t="s">
        <v>64</v>
      </c>
      <c r="D214" s="30" t="s">
        <v>289</v>
      </c>
      <c r="E214" s="31">
        <v>45120</v>
      </c>
      <c r="F214" s="31" t="e">
        <v>#N/A</v>
      </c>
      <c r="G214" s="32">
        <v>3227</v>
      </c>
      <c r="H214" s="30">
        <v>5292</v>
      </c>
      <c r="I214" s="30" t="e">
        <v>#N/A</v>
      </c>
      <c r="J214" s="30" t="e">
        <v>#N/A</v>
      </c>
      <c r="K214" s="30" t="e">
        <v>#N/A</v>
      </c>
    </row>
    <row r="215" spans="1:11" ht="15">
      <c r="A215" s="30" t="s">
        <v>1275</v>
      </c>
      <c r="B215" s="30" t="s">
        <v>280</v>
      </c>
      <c r="C215" s="30" t="s">
        <v>66</v>
      </c>
      <c r="D215" s="30" t="s">
        <v>290</v>
      </c>
      <c r="E215" s="31">
        <v>45262</v>
      </c>
      <c r="F215" s="31" t="e">
        <v>#N/A</v>
      </c>
      <c r="G215" s="32">
        <v>3244</v>
      </c>
      <c r="H215" s="30">
        <v>5315.4</v>
      </c>
      <c r="I215" s="30" t="e">
        <v>#N/A</v>
      </c>
      <c r="J215" s="30" t="e">
        <v>#N/A</v>
      </c>
      <c r="K215" s="30" t="e">
        <v>#N/A</v>
      </c>
    </row>
    <row r="216" spans="1:11" ht="15">
      <c r="A216" s="30" t="s">
        <v>1276</v>
      </c>
      <c r="B216" s="30" t="s">
        <v>280</v>
      </c>
      <c r="C216" s="30" t="s">
        <v>68</v>
      </c>
      <c r="D216" s="30" t="s">
        <v>291</v>
      </c>
      <c r="E216" s="31">
        <v>45269</v>
      </c>
      <c r="F216" s="31" t="e">
        <v>#N/A</v>
      </c>
      <c r="G216" s="32">
        <v>3248</v>
      </c>
      <c r="H216" s="30">
        <v>5319.6</v>
      </c>
      <c r="I216" s="30" t="e">
        <v>#N/A</v>
      </c>
      <c r="J216" s="30" t="e">
        <v>#N/A</v>
      </c>
      <c r="K216" s="30" t="e">
        <v>#N/A</v>
      </c>
    </row>
    <row r="217" spans="1:11" ht="15">
      <c r="A217" s="30" t="s">
        <v>1277</v>
      </c>
      <c r="B217" s="30" t="s">
        <v>280</v>
      </c>
      <c r="C217" s="30" t="s">
        <v>70</v>
      </c>
      <c r="D217" s="30" t="s">
        <v>292</v>
      </c>
      <c r="E217" s="31">
        <v>45346</v>
      </c>
      <c r="F217" s="31" t="e">
        <v>#N/A</v>
      </c>
      <c r="G217" s="32">
        <v>3249</v>
      </c>
      <c r="H217" s="30">
        <v>5320.6</v>
      </c>
      <c r="I217" s="30" t="e">
        <v>#N/A</v>
      </c>
      <c r="J217" s="30" t="e">
        <v>#N/A</v>
      </c>
      <c r="K217" s="30" t="e">
        <v>#N/A</v>
      </c>
    </row>
    <row r="218" spans="1:11" ht="15">
      <c r="A218" s="30" t="s">
        <v>1278</v>
      </c>
      <c r="B218" s="30" t="s">
        <v>293</v>
      </c>
      <c r="C218" s="30" t="s">
        <v>48</v>
      </c>
      <c r="D218" s="30" t="s">
        <v>294</v>
      </c>
      <c r="E218" s="31">
        <v>45268</v>
      </c>
      <c r="F218" s="31" t="e">
        <v>#N/A</v>
      </c>
      <c r="G218" s="32">
        <v>3245</v>
      </c>
      <c r="H218" s="30">
        <v>5304.8</v>
      </c>
      <c r="I218" s="30" t="e">
        <v>#N/A</v>
      </c>
      <c r="J218" s="30" t="e">
        <v>#N/A</v>
      </c>
      <c r="K218" s="30" t="e">
        <v>#N/A</v>
      </c>
    </row>
    <row r="219" spans="1:11" ht="15">
      <c r="A219" s="30" t="s">
        <v>1279</v>
      </c>
      <c r="B219" s="30" t="s">
        <v>293</v>
      </c>
      <c r="C219" s="30" t="s">
        <v>50</v>
      </c>
      <c r="D219" s="30" t="s">
        <v>295</v>
      </c>
      <c r="E219" s="31">
        <v>45451</v>
      </c>
      <c r="F219" s="31" t="e">
        <v>#N/A</v>
      </c>
      <c r="G219" s="32">
        <v>3257</v>
      </c>
      <c r="H219" s="30">
        <v>5321.6</v>
      </c>
      <c r="I219" s="30" t="e">
        <v>#N/A</v>
      </c>
      <c r="J219" s="30" t="e">
        <v>#N/A</v>
      </c>
      <c r="K219" s="30" t="e">
        <v>#N/A</v>
      </c>
    </row>
    <row r="220" spans="1:11" ht="15">
      <c r="A220" s="30" t="s">
        <v>1280</v>
      </c>
      <c r="B220" s="30" t="s">
        <v>293</v>
      </c>
      <c r="C220" s="30" t="s">
        <v>52</v>
      </c>
      <c r="D220" s="30" t="s">
        <v>296</v>
      </c>
      <c r="E220" s="31">
        <v>45485</v>
      </c>
      <c r="F220" s="31" t="e">
        <v>#N/A</v>
      </c>
      <c r="G220" s="32">
        <v>3258</v>
      </c>
      <c r="H220" s="30">
        <v>5328</v>
      </c>
      <c r="I220" s="30" t="e">
        <v>#N/A</v>
      </c>
      <c r="J220" s="30" t="e">
        <v>#N/A</v>
      </c>
      <c r="K220" s="30" t="e">
        <v>#N/A</v>
      </c>
    </row>
    <row r="221" spans="1:11" ht="15">
      <c r="A221" s="30" t="s">
        <v>1281</v>
      </c>
      <c r="B221" s="30" t="s">
        <v>293</v>
      </c>
      <c r="C221" s="30" t="s">
        <v>54</v>
      </c>
      <c r="D221" s="30" t="s">
        <v>297</v>
      </c>
      <c r="E221" s="31">
        <v>45537</v>
      </c>
      <c r="F221" s="31" t="e">
        <v>#N/A</v>
      </c>
      <c r="G221" s="32">
        <v>3282</v>
      </c>
      <c r="H221" s="30">
        <v>5335.9</v>
      </c>
      <c r="I221" s="30" t="e">
        <v>#N/A</v>
      </c>
      <c r="J221" s="30" t="e">
        <v>#N/A</v>
      </c>
      <c r="K221" s="30" t="e">
        <v>#N/A</v>
      </c>
    </row>
    <row r="222" spans="1:11" ht="15">
      <c r="A222" s="30" t="s">
        <v>1282</v>
      </c>
      <c r="B222" s="30" t="s">
        <v>293</v>
      </c>
      <c r="C222" s="30" t="s">
        <v>56</v>
      </c>
      <c r="D222" s="30" t="s">
        <v>298</v>
      </c>
      <c r="E222" s="31">
        <v>45436</v>
      </c>
      <c r="F222" s="31" t="e">
        <v>#N/A</v>
      </c>
      <c r="G222" s="32">
        <v>3266</v>
      </c>
      <c r="H222" s="30">
        <v>5329.8</v>
      </c>
      <c r="I222" s="30" t="e">
        <v>#N/A</v>
      </c>
      <c r="J222" s="30" t="e">
        <v>#N/A</v>
      </c>
      <c r="K222" s="30" t="e">
        <v>#N/A</v>
      </c>
    </row>
    <row r="223" spans="1:11" ht="15">
      <c r="A223" s="30" t="s">
        <v>1283</v>
      </c>
      <c r="B223" s="30" t="s">
        <v>293</v>
      </c>
      <c r="C223" s="30" t="s">
        <v>58</v>
      </c>
      <c r="D223" s="30" t="s">
        <v>299</v>
      </c>
      <c r="E223" s="31">
        <v>45364</v>
      </c>
      <c r="F223" s="31" t="e">
        <v>#N/A</v>
      </c>
      <c r="G223" s="32">
        <v>3268</v>
      </c>
      <c r="H223" s="30">
        <v>5330.1</v>
      </c>
      <c r="I223" s="30" t="e">
        <v>#N/A</v>
      </c>
      <c r="J223" s="30" t="e">
        <v>#N/A</v>
      </c>
      <c r="K223" s="30" t="e">
        <v>#N/A</v>
      </c>
    </row>
    <row r="224" spans="1:11" ht="15">
      <c r="A224" s="30" t="s">
        <v>1284</v>
      </c>
      <c r="B224" s="30" t="s">
        <v>293</v>
      </c>
      <c r="C224" s="30" t="s">
        <v>60</v>
      </c>
      <c r="D224" s="30" t="s">
        <v>300</v>
      </c>
      <c r="E224" s="31">
        <v>45369</v>
      </c>
      <c r="F224" s="31" t="e">
        <v>#N/A</v>
      </c>
      <c r="G224" s="32">
        <v>3277</v>
      </c>
      <c r="H224" s="30">
        <v>5343.8</v>
      </c>
      <c r="I224" s="30" t="e">
        <v>#N/A</v>
      </c>
      <c r="J224" s="30" t="e">
        <v>#N/A</v>
      </c>
      <c r="K224" s="30" t="e">
        <v>#N/A</v>
      </c>
    </row>
    <row r="225" spans="1:11" ht="15">
      <c r="A225" s="30" t="s">
        <v>1285</v>
      </c>
      <c r="B225" s="30" t="s">
        <v>293</v>
      </c>
      <c r="C225" s="30" t="s">
        <v>62</v>
      </c>
      <c r="D225" s="30" t="s">
        <v>301</v>
      </c>
      <c r="E225" s="31">
        <v>45369</v>
      </c>
      <c r="F225" s="31" t="e">
        <v>#N/A</v>
      </c>
      <c r="G225" s="32">
        <v>3278</v>
      </c>
      <c r="H225" s="30">
        <v>5342.6</v>
      </c>
      <c r="I225" s="30" t="e">
        <v>#N/A</v>
      </c>
      <c r="J225" s="30" t="e">
        <v>#N/A</v>
      </c>
      <c r="K225" s="30" t="e">
        <v>#N/A</v>
      </c>
    </row>
    <row r="226" spans="1:11" ht="15">
      <c r="A226" s="30" t="s">
        <v>1286</v>
      </c>
      <c r="B226" s="30" t="s">
        <v>293</v>
      </c>
      <c r="C226" s="30" t="s">
        <v>64</v>
      </c>
      <c r="D226" s="30" t="s">
        <v>302</v>
      </c>
      <c r="E226" s="31">
        <v>45183</v>
      </c>
      <c r="F226" s="31" t="e">
        <v>#N/A</v>
      </c>
      <c r="G226" s="32">
        <v>3280</v>
      </c>
      <c r="H226" s="30">
        <v>5345.4</v>
      </c>
      <c r="I226" s="30" t="e">
        <v>#N/A</v>
      </c>
      <c r="J226" s="30" t="e">
        <v>#N/A</v>
      </c>
      <c r="K226" s="30" t="e">
        <v>#N/A</v>
      </c>
    </row>
    <row r="227" spans="1:11" ht="15">
      <c r="A227" s="30" t="s">
        <v>1287</v>
      </c>
      <c r="B227" s="30" t="s">
        <v>293</v>
      </c>
      <c r="C227" s="30" t="s">
        <v>66</v>
      </c>
      <c r="D227" s="30" t="s">
        <v>303</v>
      </c>
      <c r="E227" s="31">
        <v>44997</v>
      </c>
      <c r="F227" s="31" t="e">
        <v>#N/A</v>
      </c>
      <c r="G227" s="32">
        <v>3270</v>
      </c>
      <c r="H227" s="30">
        <v>5325.3</v>
      </c>
      <c r="I227" s="30" t="e">
        <v>#N/A</v>
      </c>
      <c r="J227" s="30" t="e">
        <v>#N/A</v>
      </c>
      <c r="K227" s="30" t="e">
        <v>#N/A</v>
      </c>
    </row>
    <row r="228" spans="1:11" ht="15">
      <c r="A228" s="30" t="s">
        <v>1288</v>
      </c>
      <c r="B228" s="30" t="s">
        <v>293</v>
      </c>
      <c r="C228" s="30" t="s">
        <v>68</v>
      </c>
      <c r="D228" s="30" t="s">
        <v>304</v>
      </c>
      <c r="E228" s="31">
        <v>44790</v>
      </c>
      <c r="F228" s="31" t="e">
        <v>#N/A</v>
      </c>
      <c r="G228" s="32">
        <v>3270</v>
      </c>
      <c r="H228" s="30">
        <v>5324.1</v>
      </c>
      <c r="I228" s="30" t="e">
        <v>#N/A</v>
      </c>
      <c r="J228" s="30" t="e">
        <v>#N/A</v>
      </c>
      <c r="K228" s="30" t="e">
        <v>#N/A</v>
      </c>
    </row>
    <row r="229" spans="1:11" ht="15">
      <c r="A229" s="30" t="s">
        <v>1289</v>
      </c>
      <c r="B229" s="30" t="s">
        <v>293</v>
      </c>
      <c r="C229" s="30" t="s">
        <v>70</v>
      </c>
      <c r="D229" s="30" t="s">
        <v>305</v>
      </c>
      <c r="E229" s="31">
        <v>44539</v>
      </c>
      <c r="F229" s="31" t="e">
        <v>#N/A</v>
      </c>
      <c r="G229" s="32">
        <v>3257</v>
      </c>
      <c r="H229" s="30">
        <v>5298.6</v>
      </c>
      <c r="I229" s="30" t="e">
        <v>#N/A</v>
      </c>
      <c r="J229" s="30" t="e">
        <v>#N/A</v>
      </c>
      <c r="K229" s="30" t="e">
        <v>#N/A</v>
      </c>
    </row>
    <row r="230" spans="1:11" ht="15">
      <c r="A230" s="30" t="s">
        <v>1290</v>
      </c>
      <c r="B230" s="30" t="s">
        <v>306</v>
      </c>
      <c r="C230" s="30" t="s">
        <v>48</v>
      </c>
      <c r="D230" s="30" t="s">
        <v>307</v>
      </c>
      <c r="E230" s="31">
        <v>44256</v>
      </c>
      <c r="F230" s="31" t="e">
        <v>#N/A</v>
      </c>
      <c r="G230" s="32">
        <v>3256</v>
      </c>
      <c r="H230" s="30">
        <v>5302.8</v>
      </c>
      <c r="I230" s="30" t="e">
        <v>#N/A</v>
      </c>
      <c r="J230" s="30" t="e">
        <v>#N/A</v>
      </c>
      <c r="K230" s="30" t="e">
        <v>#N/A</v>
      </c>
    </row>
    <row r="231" spans="1:11" ht="15">
      <c r="A231" s="30" t="s">
        <v>1291</v>
      </c>
      <c r="B231" s="30" t="s">
        <v>306</v>
      </c>
      <c r="C231" s="30" t="s">
        <v>50</v>
      </c>
      <c r="D231" s="30" t="s">
        <v>308</v>
      </c>
      <c r="E231" s="31">
        <v>43744</v>
      </c>
      <c r="F231" s="31" t="e">
        <v>#N/A</v>
      </c>
      <c r="G231" s="32">
        <v>3238</v>
      </c>
      <c r="H231" s="30">
        <v>5269</v>
      </c>
      <c r="I231" s="30" t="e">
        <v>#N/A</v>
      </c>
      <c r="J231" s="30" t="e">
        <v>#N/A</v>
      </c>
      <c r="K231" s="30" t="e">
        <v>#N/A</v>
      </c>
    </row>
    <row r="232" spans="1:11" ht="15">
      <c r="A232" s="30" t="s">
        <v>1292</v>
      </c>
      <c r="B232" s="30" t="s">
        <v>306</v>
      </c>
      <c r="C232" s="30" t="s">
        <v>52</v>
      </c>
      <c r="D232" s="30" t="s">
        <v>309</v>
      </c>
      <c r="E232" s="31">
        <v>43452</v>
      </c>
      <c r="F232" s="31" t="e">
        <v>#N/A</v>
      </c>
      <c r="G232" s="32">
        <v>3229</v>
      </c>
      <c r="H232" s="30">
        <v>5261.3</v>
      </c>
      <c r="I232" s="30" t="e">
        <v>#N/A</v>
      </c>
      <c r="J232" s="30" t="e">
        <v>#N/A</v>
      </c>
      <c r="K232" s="30" t="e">
        <v>#N/A</v>
      </c>
    </row>
    <row r="233" spans="1:11" ht="15">
      <c r="A233" s="30" t="s">
        <v>1293</v>
      </c>
      <c r="B233" s="30" t="s">
        <v>306</v>
      </c>
      <c r="C233" s="30" t="s">
        <v>54</v>
      </c>
      <c r="D233" s="30" t="s">
        <v>310</v>
      </c>
      <c r="E233" s="31">
        <v>43159</v>
      </c>
      <c r="F233" s="31" t="e">
        <v>#N/A</v>
      </c>
      <c r="G233" s="32">
        <v>3220</v>
      </c>
      <c r="H233" s="30">
        <v>5202</v>
      </c>
      <c r="I233" s="30" t="e">
        <v>#N/A</v>
      </c>
      <c r="J233" s="30" t="e">
        <v>#N/A</v>
      </c>
      <c r="K233" s="30" t="e">
        <v>#N/A</v>
      </c>
    </row>
    <row r="234" spans="1:11" ht="15">
      <c r="A234" s="30" t="s">
        <v>1294</v>
      </c>
      <c r="B234" s="30" t="s">
        <v>306</v>
      </c>
      <c r="C234" s="30" t="s">
        <v>56</v>
      </c>
      <c r="D234" s="30" t="s">
        <v>311</v>
      </c>
      <c r="E234" s="31">
        <v>43019</v>
      </c>
      <c r="F234" s="31" t="e">
        <v>#N/A</v>
      </c>
      <c r="G234" s="32">
        <v>3219</v>
      </c>
      <c r="H234" s="30">
        <v>5233.1</v>
      </c>
      <c r="I234" s="30" t="e">
        <v>#N/A</v>
      </c>
      <c r="J234" s="30" t="e">
        <v>#N/A</v>
      </c>
      <c r="K234" s="30" t="e">
        <v>#N/A</v>
      </c>
    </row>
    <row r="235" spans="1:11" ht="15">
      <c r="A235" s="30" t="s">
        <v>1295</v>
      </c>
      <c r="B235" s="30" t="s">
        <v>306</v>
      </c>
      <c r="C235" s="30" t="s">
        <v>58</v>
      </c>
      <c r="D235" s="30" t="s">
        <v>312</v>
      </c>
      <c r="E235" s="31">
        <v>42986</v>
      </c>
      <c r="F235" s="31" t="e">
        <v>#N/A</v>
      </c>
      <c r="G235" s="32">
        <v>3221</v>
      </c>
      <c r="H235" s="30">
        <v>5234.5</v>
      </c>
      <c r="I235" s="30" t="e">
        <v>#N/A</v>
      </c>
      <c r="J235" s="30" t="e">
        <v>#N/A</v>
      </c>
      <c r="K235" s="30" t="e">
        <v>#N/A</v>
      </c>
    </row>
    <row r="236" spans="1:11" ht="15">
      <c r="A236" s="30" t="s">
        <v>1296</v>
      </c>
      <c r="B236" s="30" t="s">
        <v>306</v>
      </c>
      <c r="C236" s="30" t="s">
        <v>60</v>
      </c>
      <c r="D236" s="30" t="s">
        <v>313</v>
      </c>
      <c r="E236" s="31">
        <v>43065</v>
      </c>
      <c r="F236" s="31" t="e">
        <v>#N/A</v>
      </c>
      <c r="G236" s="32">
        <v>3226</v>
      </c>
      <c r="H236" s="30">
        <v>5241.7</v>
      </c>
      <c r="I236" s="30" t="e">
        <v>#N/A</v>
      </c>
      <c r="J236" s="30" t="e">
        <v>#N/A</v>
      </c>
      <c r="K236" s="30" t="e">
        <v>#N/A</v>
      </c>
    </row>
    <row r="237" spans="1:11" ht="15">
      <c r="A237" s="30" t="s">
        <v>1297</v>
      </c>
      <c r="B237" s="30" t="s">
        <v>306</v>
      </c>
      <c r="C237" s="30" t="s">
        <v>62</v>
      </c>
      <c r="D237" s="30" t="s">
        <v>314</v>
      </c>
      <c r="E237" s="31">
        <v>43219</v>
      </c>
      <c r="F237" s="31" t="e">
        <v>#N/A</v>
      </c>
      <c r="G237" s="32">
        <v>3237</v>
      </c>
      <c r="H237" s="30">
        <v>5254.3</v>
      </c>
      <c r="I237" s="30" t="e">
        <v>#N/A</v>
      </c>
      <c r="J237" s="30" t="e">
        <v>#N/A</v>
      </c>
      <c r="K237" s="30" t="e">
        <v>#N/A</v>
      </c>
    </row>
    <row r="238" spans="1:11" ht="15">
      <c r="A238" s="30" t="s">
        <v>1298</v>
      </c>
      <c r="B238" s="30" t="s">
        <v>306</v>
      </c>
      <c r="C238" s="30" t="s">
        <v>64</v>
      </c>
      <c r="D238" s="30" t="s">
        <v>315</v>
      </c>
      <c r="E238" s="31">
        <v>43490</v>
      </c>
      <c r="F238" s="31" t="e">
        <v>#N/A</v>
      </c>
      <c r="G238" s="32">
        <v>3251</v>
      </c>
      <c r="H238" s="30">
        <v>5278.8</v>
      </c>
      <c r="I238" s="30" t="e">
        <v>#N/A</v>
      </c>
      <c r="J238" s="30" t="e">
        <v>#N/A</v>
      </c>
      <c r="K238" s="30" t="e">
        <v>#N/A</v>
      </c>
    </row>
    <row r="239" spans="1:11" ht="15">
      <c r="A239" s="30" t="s">
        <v>1299</v>
      </c>
      <c r="B239" s="30" t="s">
        <v>306</v>
      </c>
      <c r="C239" s="30" t="s">
        <v>66</v>
      </c>
      <c r="D239" s="30" t="s">
        <v>316</v>
      </c>
      <c r="E239" s="31">
        <v>43455</v>
      </c>
      <c r="F239" s="31" t="e">
        <v>#N/A</v>
      </c>
      <c r="G239" s="32">
        <v>3260</v>
      </c>
      <c r="H239" s="30">
        <v>5289.8</v>
      </c>
      <c r="I239" s="30" t="e">
        <v>#N/A</v>
      </c>
      <c r="J239" s="30" t="e">
        <v>#N/A</v>
      </c>
      <c r="K239" s="30" t="e">
        <v>#N/A</v>
      </c>
    </row>
    <row r="240" spans="1:11" ht="15">
      <c r="A240" s="30" t="s">
        <v>1300</v>
      </c>
      <c r="B240" s="30" t="s">
        <v>306</v>
      </c>
      <c r="C240" s="30" t="s">
        <v>68</v>
      </c>
      <c r="D240" s="30" t="s">
        <v>317</v>
      </c>
      <c r="E240" s="31">
        <v>43916</v>
      </c>
      <c r="F240" s="31" t="e">
        <v>#N/A</v>
      </c>
      <c r="G240" s="32">
        <v>3269</v>
      </c>
      <c r="H240" s="30">
        <v>5304.7</v>
      </c>
      <c r="I240" s="30" t="e">
        <v>#N/A</v>
      </c>
      <c r="J240" s="30" t="e">
        <v>#N/A</v>
      </c>
      <c r="K240" s="30" t="e">
        <v>#N/A</v>
      </c>
    </row>
    <row r="241" spans="1:11" ht="15">
      <c r="A241" s="30" t="s">
        <v>1301</v>
      </c>
      <c r="B241" s="30" t="s">
        <v>306</v>
      </c>
      <c r="C241" s="30" t="s">
        <v>70</v>
      </c>
      <c r="D241" s="30" t="s">
        <v>318</v>
      </c>
      <c r="E241" s="31">
        <v>43988</v>
      </c>
      <c r="F241" s="31" t="e">
        <v>#N/A</v>
      </c>
      <c r="G241" s="32">
        <v>3287</v>
      </c>
      <c r="H241" s="30">
        <v>5328.3</v>
      </c>
      <c r="I241" s="30" t="e">
        <v>#N/A</v>
      </c>
      <c r="J241" s="30" t="e">
        <v>#N/A</v>
      </c>
      <c r="K241" s="30" t="e">
        <v>#N/A</v>
      </c>
    </row>
    <row r="242" spans="1:11" ht="15">
      <c r="A242" s="30" t="s">
        <v>1302</v>
      </c>
      <c r="B242" s="30" t="s">
        <v>319</v>
      </c>
      <c r="C242" s="30" t="s">
        <v>48</v>
      </c>
      <c r="D242" s="30" t="s">
        <v>320</v>
      </c>
      <c r="E242" s="31">
        <v>44375</v>
      </c>
      <c r="F242" s="31" t="e">
        <v>#N/A</v>
      </c>
      <c r="G242" s="32">
        <v>3298</v>
      </c>
      <c r="H242" s="30">
        <v>5349</v>
      </c>
      <c r="I242" s="30" t="e">
        <v>#N/A</v>
      </c>
      <c r="J242" s="30" t="e">
        <v>#N/A</v>
      </c>
      <c r="K242" s="30" t="e">
        <v>#N/A</v>
      </c>
    </row>
    <row r="243" spans="1:11" ht="15">
      <c r="A243" s="30" t="s">
        <v>1303</v>
      </c>
      <c r="B243" s="30" t="s">
        <v>319</v>
      </c>
      <c r="C243" s="30" t="s">
        <v>50</v>
      </c>
      <c r="D243" s="30" t="s">
        <v>321</v>
      </c>
      <c r="E243" s="31">
        <v>44571</v>
      </c>
      <c r="F243" s="31" t="e">
        <v>#N/A</v>
      </c>
      <c r="G243" s="32">
        <v>3319</v>
      </c>
      <c r="H243" s="30">
        <v>5379.8</v>
      </c>
      <c r="I243" s="30" t="e">
        <v>#N/A</v>
      </c>
      <c r="J243" s="30" t="e">
        <v>#N/A</v>
      </c>
      <c r="K243" s="30" t="e">
        <v>#N/A</v>
      </c>
    </row>
    <row r="244" spans="1:11" ht="15">
      <c r="A244" s="30" t="s">
        <v>1304</v>
      </c>
      <c r="B244" s="30" t="s">
        <v>319</v>
      </c>
      <c r="C244" s="30" t="s">
        <v>52</v>
      </c>
      <c r="D244" s="30" t="s">
        <v>322</v>
      </c>
      <c r="E244" s="31">
        <v>44884</v>
      </c>
      <c r="F244" s="31" t="e">
        <v>#N/A</v>
      </c>
      <c r="G244" s="32">
        <v>3341</v>
      </c>
      <c r="H244" s="30">
        <v>5431.5</v>
      </c>
      <c r="I244" s="30" t="e">
        <v>#N/A</v>
      </c>
      <c r="J244" s="30" t="e">
        <v>#N/A</v>
      </c>
      <c r="K244" s="30" t="e">
        <v>#N/A</v>
      </c>
    </row>
    <row r="245" spans="1:11" ht="15">
      <c r="A245" s="30" t="s">
        <v>1305</v>
      </c>
      <c r="B245" s="30" t="s">
        <v>319</v>
      </c>
      <c r="C245" s="30" t="s">
        <v>54</v>
      </c>
      <c r="D245" s="30" t="s">
        <v>323</v>
      </c>
      <c r="E245" s="31">
        <v>45178</v>
      </c>
      <c r="F245" s="31" t="e">
        <v>#N/A</v>
      </c>
      <c r="G245" s="32">
        <v>3346</v>
      </c>
      <c r="H245" s="30">
        <v>5393.7</v>
      </c>
      <c r="I245" s="30" t="e">
        <v>#N/A</v>
      </c>
      <c r="J245" s="30" t="e">
        <v>#N/A</v>
      </c>
      <c r="K245" s="30" t="e">
        <v>#N/A</v>
      </c>
    </row>
    <row r="246" spans="1:11" ht="15">
      <c r="A246" s="30" t="s">
        <v>1306</v>
      </c>
      <c r="B246" s="30" t="s">
        <v>319</v>
      </c>
      <c r="C246" s="30" t="s">
        <v>56</v>
      </c>
      <c r="D246" s="30" t="s">
        <v>324</v>
      </c>
      <c r="E246" s="31">
        <v>45396</v>
      </c>
      <c r="F246" s="31" t="e">
        <v>#N/A</v>
      </c>
      <c r="G246" s="32">
        <v>3364</v>
      </c>
      <c r="H246" s="30">
        <v>5454.8</v>
      </c>
      <c r="I246" s="30" t="e">
        <v>#N/A</v>
      </c>
      <c r="J246" s="30" t="e">
        <v>#N/A</v>
      </c>
      <c r="K246" s="30" t="e">
        <v>#N/A</v>
      </c>
    </row>
    <row r="247" spans="1:11" ht="15">
      <c r="A247" s="30" t="s">
        <v>1307</v>
      </c>
      <c r="B247" s="30" t="s">
        <v>319</v>
      </c>
      <c r="C247" s="30" t="s">
        <v>58</v>
      </c>
      <c r="D247" s="30" t="s">
        <v>325</v>
      </c>
      <c r="E247" s="31">
        <v>45536</v>
      </c>
      <c r="F247" s="31" t="e">
        <v>#N/A</v>
      </c>
      <c r="G247" s="32">
        <v>3371</v>
      </c>
      <c r="H247" s="30">
        <v>5466.3</v>
      </c>
      <c r="I247" s="30" t="e">
        <v>#N/A</v>
      </c>
      <c r="J247" s="30" t="e">
        <v>#N/A</v>
      </c>
      <c r="K247" s="30" t="e">
        <v>#N/A</v>
      </c>
    </row>
    <row r="248" spans="1:11" ht="15">
      <c r="A248" s="30" t="s">
        <v>1308</v>
      </c>
      <c r="B248" s="30" t="s">
        <v>319</v>
      </c>
      <c r="C248" s="30" t="s">
        <v>60</v>
      </c>
      <c r="D248" s="30" t="s">
        <v>326</v>
      </c>
      <c r="E248" s="31">
        <v>45630</v>
      </c>
      <c r="F248" s="31" t="e">
        <v>#N/A</v>
      </c>
      <c r="G248" s="32">
        <v>3373</v>
      </c>
      <c r="H248" s="30">
        <v>5470</v>
      </c>
      <c r="I248" s="30" t="e">
        <v>#N/A</v>
      </c>
      <c r="J248" s="30" t="e">
        <v>#N/A</v>
      </c>
      <c r="K248" s="30" t="e">
        <v>#N/A</v>
      </c>
    </row>
    <row r="249" spans="1:11" ht="15">
      <c r="A249" s="30" t="s">
        <v>1309</v>
      </c>
      <c r="B249" s="30" t="s">
        <v>319</v>
      </c>
      <c r="C249" s="30" t="s">
        <v>62</v>
      </c>
      <c r="D249" s="30" t="s">
        <v>327</v>
      </c>
      <c r="E249" s="31">
        <v>45153</v>
      </c>
      <c r="F249" s="31" t="e">
        <v>#N/A</v>
      </c>
      <c r="G249" s="32">
        <v>3382</v>
      </c>
      <c r="H249" s="30">
        <v>5487.5</v>
      </c>
      <c r="I249" s="30" t="e">
        <v>#N/A</v>
      </c>
      <c r="J249" s="30" t="e">
        <v>#N/A</v>
      </c>
      <c r="K249" s="30" t="e">
        <v>#N/A</v>
      </c>
    </row>
    <row r="250" spans="1:11" ht="15">
      <c r="A250" s="30" t="s">
        <v>1310</v>
      </c>
      <c r="B250" s="30" t="s">
        <v>319</v>
      </c>
      <c r="C250" s="30" t="s">
        <v>64</v>
      </c>
      <c r="D250" s="30" t="s">
        <v>328</v>
      </c>
      <c r="E250" s="31">
        <v>45190</v>
      </c>
      <c r="F250" s="31" t="e">
        <v>#N/A</v>
      </c>
      <c r="G250" s="32">
        <v>3382</v>
      </c>
      <c r="H250" s="30">
        <v>5483</v>
      </c>
      <c r="I250" s="30" t="e">
        <v>#N/A</v>
      </c>
      <c r="J250" s="30" t="e">
        <v>#N/A</v>
      </c>
      <c r="K250" s="30" t="e">
        <v>#N/A</v>
      </c>
    </row>
    <row r="251" spans="1:11" ht="15">
      <c r="A251" s="30" t="s">
        <v>1311</v>
      </c>
      <c r="B251" s="30" t="s">
        <v>319</v>
      </c>
      <c r="C251" s="30" t="s">
        <v>66</v>
      </c>
      <c r="D251" s="30" t="s">
        <v>329</v>
      </c>
      <c r="E251" s="31">
        <v>45094</v>
      </c>
      <c r="F251" s="31" t="e">
        <v>#N/A</v>
      </c>
      <c r="G251" s="32">
        <v>3390</v>
      </c>
      <c r="H251" s="30">
        <v>5492.8</v>
      </c>
      <c r="I251" s="30" t="e">
        <v>#N/A</v>
      </c>
      <c r="J251" s="30" t="e">
        <v>#N/A</v>
      </c>
      <c r="K251" s="30" t="e">
        <v>#N/A</v>
      </c>
    </row>
    <row r="252" spans="1:11" ht="15">
      <c r="A252" s="30" t="s">
        <v>1312</v>
      </c>
      <c r="B252" s="30" t="s">
        <v>319</v>
      </c>
      <c r="C252" s="30" t="s">
        <v>68</v>
      </c>
      <c r="D252" s="30" t="s">
        <v>330</v>
      </c>
      <c r="E252" s="31">
        <v>45351</v>
      </c>
      <c r="F252" s="31" t="e">
        <v>#N/A</v>
      </c>
      <c r="G252" s="32">
        <v>3398</v>
      </c>
      <c r="H252" s="30">
        <v>5502.3</v>
      </c>
      <c r="I252" s="30" t="e">
        <v>#N/A</v>
      </c>
      <c r="J252" s="30" t="e">
        <v>#N/A</v>
      </c>
      <c r="K252" s="30" t="e">
        <v>#N/A</v>
      </c>
    </row>
    <row r="253" spans="1:11" ht="15">
      <c r="A253" s="30" t="s">
        <v>1313</v>
      </c>
      <c r="B253" s="30" t="s">
        <v>319</v>
      </c>
      <c r="C253" s="30" t="s">
        <v>70</v>
      </c>
      <c r="D253" s="30" t="s">
        <v>331</v>
      </c>
      <c r="E253" s="31">
        <v>45807</v>
      </c>
      <c r="F253" s="31" t="e">
        <v>#N/A</v>
      </c>
      <c r="G253" s="32">
        <v>3411</v>
      </c>
      <c r="H253" s="30">
        <v>5526.5</v>
      </c>
      <c r="I253" s="30" t="e">
        <v>#N/A</v>
      </c>
      <c r="J253" s="30" t="e">
        <v>#N/A</v>
      </c>
      <c r="K253" s="30" t="e">
        <v>#N/A</v>
      </c>
    </row>
    <row r="254" spans="1:11" ht="15">
      <c r="A254" s="30" t="s">
        <v>1314</v>
      </c>
      <c r="B254" s="30" t="s">
        <v>332</v>
      </c>
      <c r="C254" s="30" t="s">
        <v>48</v>
      </c>
      <c r="D254" s="30" t="s">
        <v>333</v>
      </c>
      <c r="E254" s="31">
        <v>45967</v>
      </c>
      <c r="F254" s="31" t="e">
        <v>#N/A</v>
      </c>
      <c r="G254" s="32">
        <v>3431</v>
      </c>
      <c r="H254" s="30">
        <v>5552.7</v>
      </c>
      <c r="I254" s="30" t="e">
        <v>#N/A</v>
      </c>
      <c r="J254" s="30" t="e">
        <v>#N/A</v>
      </c>
      <c r="K254" s="30" t="e">
        <v>#N/A</v>
      </c>
    </row>
    <row r="255" spans="1:11" ht="15">
      <c r="A255" s="30" t="s">
        <v>1315</v>
      </c>
      <c r="B255" s="30" t="s">
        <v>332</v>
      </c>
      <c r="C255" s="30" t="s">
        <v>50</v>
      </c>
      <c r="D255" s="30" t="s">
        <v>334</v>
      </c>
      <c r="E255" s="31">
        <v>46187</v>
      </c>
      <c r="F255" s="31" t="e">
        <v>#N/A</v>
      </c>
      <c r="G255" s="32">
        <v>3451</v>
      </c>
      <c r="H255" s="30">
        <v>5576.5</v>
      </c>
      <c r="I255" s="30" t="e">
        <v>#N/A</v>
      </c>
      <c r="J255" s="30" t="e">
        <v>#N/A</v>
      </c>
      <c r="K255" s="30" t="e">
        <v>#N/A</v>
      </c>
    </row>
    <row r="256" spans="1:11" ht="15">
      <c r="A256" s="30" t="s">
        <v>1316</v>
      </c>
      <c r="B256" s="30" t="s">
        <v>332</v>
      </c>
      <c r="C256" s="30" t="s">
        <v>52</v>
      </c>
      <c r="D256" s="30" t="s">
        <v>335</v>
      </c>
      <c r="E256" s="31">
        <v>45933</v>
      </c>
      <c r="F256" s="31" t="e">
        <v>#N/A</v>
      </c>
      <c r="G256" s="32">
        <v>3438</v>
      </c>
      <c r="H256" s="30">
        <v>5572.5</v>
      </c>
      <c r="I256" s="30" t="e">
        <v>#N/A</v>
      </c>
      <c r="J256" s="30" t="e">
        <v>#N/A</v>
      </c>
      <c r="K256" s="30" t="e">
        <v>#N/A</v>
      </c>
    </row>
    <row r="257" spans="1:11" ht="15">
      <c r="A257" s="30" t="s">
        <v>1317</v>
      </c>
      <c r="B257" s="30" t="s">
        <v>332</v>
      </c>
      <c r="C257" s="30" t="s">
        <v>54</v>
      </c>
      <c r="D257" s="30" t="s">
        <v>336</v>
      </c>
      <c r="E257" s="31">
        <v>46278</v>
      </c>
      <c r="F257" s="31" t="e">
        <v>#N/A</v>
      </c>
      <c r="G257" s="32">
        <v>3511</v>
      </c>
      <c r="H257" s="30">
        <v>5669.4</v>
      </c>
      <c r="I257" s="30" t="e">
        <v>#N/A</v>
      </c>
      <c r="J257" s="30" t="e">
        <v>#N/A</v>
      </c>
      <c r="K257" s="30" t="e">
        <v>#N/A</v>
      </c>
    </row>
    <row r="258" spans="1:11" ht="15">
      <c r="A258" s="30" t="s">
        <v>1318</v>
      </c>
      <c r="B258" s="30" t="s">
        <v>332</v>
      </c>
      <c r="C258" s="30" t="s">
        <v>56</v>
      </c>
      <c r="D258" s="30" t="s">
        <v>337</v>
      </c>
      <c r="E258" s="31">
        <v>46041</v>
      </c>
      <c r="F258" s="31" t="e">
        <v>#N/A</v>
      </c>
      <c r="G258" s="32">
        <v>3461</v>
      </c>
      <c r="H258" s="30">
        <v>5595.4</v>
      </c>
      <c r="I258" s="30" t="e">
        <v>#N/A</v>
      </c>
      <c r="J258" s="30" t="e">
        <v>#N/A</v>
      </c>
      <c r="K258" s="30" t="e">
        <v>#N/A</v>
      </c>
    </row>
    <row r="259" spans="1:11" ht="15">
      <c r="A259" s="30" t="s">
        <v>1319</v>
      </c>
      <c r="B259" s="30" t="s">
        <v>332</v>
      </c>
      <c r="C259" s="30" t="s">
        <v>58</v>
      </c>
      <c r="D259" s="30" t="s">
        <v>338</v>
      </c>
      <c r="E259" s="31">
        <v>45915</v>
      </c>
      <c r="F259" s="31" t="e">
        <v>#N/A</v>
      </c>
      <c r="G259" s="32">
        <v>3462</v>
      </c>
      <c r="H259" s="30">
        <v>5593.3</v>
      </c>
      <c r="I259" s="30" t="e">
        <v>#N/A</v>
      </c>
      <c r="J259" s="30" t="e">
        <v>#N/A</v>
      </c>
      <c r="K259" s="30" t="e">
        <v>#N/A</v>
      </c>
    </row>
    <row r="260" spans="1:11" ht="15">
      <c r="A260" s="30" t="s">
        <v>1320</v>
      </c>
      <c r="B260" s="30" t="s">
        <v>332</v>
      </c>
      <c r="C260" s="30" t="s">
        <v>60</v>
      </c>
      <c r="D260" s="30" t="s">
        <v>339</v>
      </c>
      <c r="E260" s="31">
        <v>45862</v>
      </c>
      <c r="F260" s="31" t="e">
        <v>#N/A</v>
      </c>
      <c r="G260" s="32">
        <v>3465</v>
      </c>
      <c r="H260" s="30">
        <v>5595.8</v>
      </c>
      <c r="I260" s="30" t="e">
        <v>#N/A</v>
      </c>
      <c r="J260" s="30" t="e">
        <v>#N/A</v>
      </c>
      <c r="K260" s="30" t="e">
        <v>#N/A</v>
      </c>
    </row>
    <row r="261" spans="1:11" ht="15">
      <c r="A261" s="30" t="s">
        <v>1321</v>
      </c>
      <c r="B261" s="30" t="s">
        <v>332</v>
      </c>
      <c r="C261" s="30" t="s">
        <v>62</v>
      </c>
      <c r="D261" s="30" t="s">
        <v>340</v>
      </c>
      <c r="E261" s="31">
        <v>45799</v>
      </c>
      <c r="F261" s="31" t="e">
        <v>#N/A</v>
      </c>
      <c r="G261" s="32">
        <v>3463</v>
      </c>
      <c r="H261" s="30">
        <v>5590.9</v>
      </c>
      <c r="I261" s="30" t="e">
        <v>#N/A</v>
      </c>
      <c r="J261" s="30" t="e">
        <v>#N/A</v>
      </c>
      <c r="K261" s="30" t="e">
        <v>#N/A</v>
      </c>
    </row>
    <row r="262" spans="1:11" ht="15">
      <c r="A262" s="30" t="s">
        <v>1322</v>
      </c>
      <c r="B262" s="30" t="s">
        <v>332</v>
      </c>
      <c r="C262" s="30" t="s">
        <v>64</v>
      </c>
      <c r="D262" s="30" t="s">
        <v>341</v>
      </c>
      <c r="E262" s="31">
        <v>45734</v>
      </c>
      <c r="F262" s="31" t="e">
        <v>#N/A</v>
      </c>
      <c r="G262" s="32">
        <v>3462</v>
      </c>
      <c r="H262" s="30">
        <v>5589.7</v>
      </c>
      <c r="I262" s="30" t="e">
        <v>#N/A</v>
      </c>
      <c r="J262" s="30" t="e">
        <v>#N/A</v>
      </c>
      <c r="K262" s="30" t="e">
        <v>#N/A</v>
      </c>
    </row>
    <row r="263" spans="1:11" ht="15">
      <c r="A263" s="30" t="s">
        <v>1323</v>
      </c>
      <c r="B263" s="30" t="s">
        <v>332</v>
      </c>
      <c r="C263" s="30" t="s">
        <v>66</v>
      </c>
      <c r="D263" s="30" t="s">
        <v>342</v>
      </c>
      <c r="E263" s="31">
        <v>45642</v>
      </c>
      <c r="F263" s="31" t="e">
        <v>#N/A</v>
      </c>
      <c r="G263" s="32">
        <v>3468</v>
      </c>
      <c r="H263" s="30">
        <v>5595.3</v>
      </c>
      <c r="I263" s="30" t="e">
        <v>#N/A</v>
      </c>
      <c r="J263" s="30" t="e">
        <v>#N/A</v>
      </c>
      <c r="K263" s="30" t="e">
        <v>#N/A</v>
      </c>
    </row>
    <row r="264" spans="1:11" ht="15">
      <c r="A264" s="30" t="s">
        <v>1324</v>
      </c>
      <c r="B264" s="30" t="s">
        <v>332</v>
      </c>
      <c r="C264" s="30" t="s">
        <v>68</v>
      </c>
      <c r="D264" s="30" t="s">
        <v>343</v>
      </c>
      <c r="E264" s="31">
        <v>45446</v>
      </c>
      <c r="F264" s="31" t="e">
        <v>#N/A</v>
      </c>
      <c r="G264" s="32">
        <v>3459</v>
      </c>
      <c r="H264" s="30">
        <v>5573.6</v>
      </c>
      <c r="I264" s="30" t="e">
        <v>#N/A</v>
      </c>
      <c r="J264" s="30" t="e">
        <v>#N/A</v>
      </c>
      <c r="K264" s="30" t="e">
        <v>#N/A</v>
      </c>
    </row>
    <row r="265" spans="1:11" ht="15">
      <c r="A265" s="30" t="s">
        <v>1325</v>
      </c>
      <c r="B265" s="30" t="s">
        <v>332</v>
      </c>
      <c r="C265" s="30" t="s">
        <v>70</v>
      </c>
      <c r="D265" s="30" t="s">
        <v>344</v>
      </c>
      <c r="E265" s="31">
        <v>45147</v>
      </c>
      <c r="F265" s="31" t="e">
        <v>#N/A</v>
      </c>
      <c r="G265" s="32">
        <v>3454</v>
      </c>
      <c r="H265" s="30">
        <v>5562.7</v>
      </c>
      <c r="I265" s="30" t="e">
        <v>#N/A</v>
      </c>
      <c r="J265" s="30" t="e">
        <v>#N/A</v>
      </c>
      <c r="K265" s="30" t="e">
        <v>#N/A</v>
      </c>
    </row>
    <row r="266" spans="1:11" ht="15">
      <c r="A266" s="30" t="s">
        <v>1326</v>
      </c>
      <c r="B266" s="30" t="s">
        <v>345</v>
      </c>
      <c r="C266" s="30" t="s">
        <v>48</v>
      </c>
      <c r="D266" s="30" t="s">
        <v>346</v>
      </c>
      <c r="E266" s="31">
        <v>45119</v>
      </c>
      <c r="F266" s="31" t="e">
        <v>#N/A</v>
      </c>
      <c r="G266" s="32">
        <v>3458</v>
      </c>
      <c r="H266" s="30">
        <v>5564.2</v>
      </c>
      <c r="I266" s="30" t="e">
        <v>#N/A</v>
      </c>
      <c r="J266" s="30" t="e">
        <v>#N/A</v>
      </c>
      <c r="K266" s="30" t="e">
        <v>#N/A</v>
      </c>
    </row>
    <row r="267" spans="1:11" ht="15">
      <c r="A267" s="30" t="s">
        <v>1327</v>
      </c>
      <c r="B267" s="30" t="s">
        <v>345</v>
      </c>
      <c r="C267" s="30" t="s">
        <v>50</v>
      </c>
      <c r="D267" s="30" t="s">
        <v>347</v>
      </c>
      <c r="E267" s="31">
        <v>44969</v>
      </c>
      <c r="F267" s="31" t="e">
        <v>#N/A</v>
      </c>
      <c r="G267" s="32">
        <v>3445</v>
      </c>
      <c r="H267" s="30">
        <v>5534</v>
      </c>
      <c r="I267" s="30" t="e">
        <v>#N/A</v>
      </c>
      <c r="J267" s="30" t="e">
        <v>#N/A</v>
      </c>
      <c r="K267" s="30" t="e">
        <v>#N/A</v>
      </c>
    </row>
    <row r="268" spans="1:11" ht="15">
      <c r="A268" s="30" t="s">
        <v>1328</v>
      </c>
      <c r="B268" s="30" t="s">
        <v>345</v>
      </c>
      <c r="C268" s="30" t="s">
        <v>52</v>
      </c>
      <c r="D268" s="30" t="s">
        <v>348</v>
      </c>
      <c r="E268" s="31">
        <v>45051</v>
      </c>
      <c r="F268" s="31" t="e">
        <v>#N/A</v>
      </c>
      <c r="G268" s="32">
        <v>3463</v>
      </c>
      <c r="H268" s="30">
        <v>5576.8</v>
      </c>
      <c r="I268" s="30" t="e">
        <v>#N/A</v>
      </c>
      <c r="J268" s="30" t="e">
        <v>#N/A</v>
      </c>
      <c r="K268" s="30" t="e">
        <v>#N/A</v>
      </c>
    </row>
    <row r="269" spans="1:11" ht="15">
      <c r="A269" s="30" t="s">
        <v>1329</v>
      </c>
      <c r="B269" s="30" t="s">
        <v>345</v>
      </c>
      <c r="C269" s="30" t="s">
        <v>54</v>
      </c>
      <c r="D269" s="30" t="s">
        <v>349</v>
      </c>
      <c r="E269" s="31">
        <v>44997</v>
      </c>
      <c r="F269" s="31" t="e">
        <v>#N/A</v>
      </c>
      <c r="G269" s="32">
        <v>3444</v>
      </c>
      <c r="H269" s="30">
        <v>5513.1</v>
      </c>
      <c r="I269" s="30" t="e">
        <v>#N/A</v>
      </c>
      <c r="J269" s="30" t="e">
        <v>#N/A</v>
      </c>
      <c r="K269" s="30" t="e">
        <v>#N/A</v>
      </c>
    </row>
    <row r="270" spans="1:11" ht="15">
      <c r="A270" s="30" t="s">
        <v>1330</v>
      </c>
      <c r="B270" s="30" t="s">
        <v>345</v>
      </c>
      <c r="C270" s="30" t="s">
        <v>56</v>
      </c>
      <c r="D270" s="30" t="s">
        <v>350</v>
      </c>
      <c r="E270" s="31">
        <v>45121</v>
      </c>
      <c r="F270" s="31" t="e">
        <v>#N/A</v>
      </c>
      <c r="G270" s="32">
        <v>3448</v>
      </c>
      <c r="H270" s="30">
        <v>5533.8</v>
      </c>
      <c r="I270" s="30" t="e">
        <v>#N/A</v>
      </c>
      <c r="J270" s="30" t="e">
        <v>#N/A</v>
      </c>
      <c r="K270" s="30" t="e">
        <v>#N/A</v>
      </c>
    </row>
    <row r="271" spans="1:11" ht="15">
      <c r="A271" s="30" t="s">
        <v>1331</v>
      </c>
      <c r="B271" s="30" t="s">
        <v>345</v>
      </c>
      <c r="C271" s="30" t="s">
        <v>58</v>
      </c>
      <c r="D271" s="30" t="s">
        <v>351</v>
      </c>
      <c r="E271" s="31">
        <v>45289</v>
      </c>
      <c r="F271" s="31" t="e">
        <v>#N/A</v>
      </c>
      <c r="G271" s="32">
        <v>3459</v>
      </c>
      <c r="H271" s="30">
        <v>5550</v>
      </c>
      <c r="I271" s="30" t="e">
        <v>#N/A</v>
      </c>
      <c r="J271" s="30" t="e">
        <v>#N/A</v>
      </c>
      <c r="K271" s="30" t="e">
        <v>#N/A</v>
      </c>
    </row>
    <row r="272" spans="1:11" ht="15">
      <c r="A272" s="30" t="s">
        <v>1332</v>
      </c>
      <c r="B272" s="30" t="s">
        <v>345</v>
      </c>
      <c r="C272" s="30" t="s">
        <v>60</v>
      </c>
      <c r="D272" s="30" t="s">
        <v>352</v>
      </c>
      <c r="E272" s="31">
        <v>45399</v>
      </c>
      <c r="F272" s="31" t="e">
        <v>#N/A</v>
      </c>
      <c r="G272" s="32">
        <v>3468</v>
      </c>
      <c r="H272" s="30">
        <v>5562.7</v>
      </c>
      <c r="I272" s="30" t="e">
        <v>#N/A</v>
      </c>
      <c r="J272" s="30" t="e">
        <v>#N/A</v>
      </c>
      <c r="K272" s="30" t="e">
        <v>#N/A</v>
      </c>
    </row>
    <row r="273" spans="1:11" ht="15">
      <c r="A273" s="30" t="s">
        <v>1333</v>
      </c>
      <c r="B273" s="30" t="s">
        <v>345</v>
      </c>
      <c r="C273" s="30" t="s">
        <v>62</v>
      </c>
      <c r="D273" s="30" t="s">
        <v>353</v>
      </c>
      <c r="E273" s="31">
        <v>45534</v>
      </c>
      <c r="F273" s="31" t="e">
        <v>#N/A</v>
      </c>
      <c r="G273" s="32">
        <v>3472</v>
      </c>
      <c r="H273" s="30">
        <v>5563.7</v>
      </c>
      <c r="I273" s="30" t="e">
        <v>#N/A</v>
      </c>
      <c r="J273" s="30" t="e">
        <v>#N/A</v>
      </c>
      <c r="K273" s="30" t="e">
        <v>#N/A</v>
      </c>
    </row>
    <row r="274" spans="1:11" ht="15">
      <c r="A274" s="30" t="s">
        <v>1334</v>
      </c>
      <c r="B274" s="30" t="s">
        <v>345</v>
      </c>
      <c r="C274" s="30" t="s">
        <v>64</v>
      </c>
      <c r="D274" s="30" t="s">
        <v>354</v>
      </c>
      <c r="E274" s="31">
        <v>45592</v>
      </c>
      <c r="F274" s="31" t="e">
        <v>#N/A</v>
      </c>
      <c r="G274" s="32">
        <v>3475</v>
      </c>
      <c r="H274" s="30">
        <v>5561.8</v>
      </c>
      <c r="I274" s="30" t="e">
        <v>#N/A</v>
      </c>
      <c r="J274" s="30" t="e">
        <v>#N/A</v>
      </c>
      <c r="K274" s="30" t="e">
        <v>#N/A</v>
      </c>
    </row>
    <row r="275" spans="1:11" ht="15">
      <c r="A275" s="30" t="s">
        <v>1335</v>
      </c>
      <c r="B275" s="30" t="s">
        <v>345</v>
      </c>
      <c r="C275" s="30" t="s">
        <v>66</v>
      </c>
      <c r="D275" s="30" t="s">
        <v>355</v>
      </c>
      <c r="E275" s="31">
        <v>45717</v>
      </c>
      <c r="F275" s="31" t="e">
        <v>#N/A</v>
      </c>
      <c r="G275" s="32">
        <v>3481</v>
      </c>
      <c r="H275" s="30">
        <v>5571</v>
      </c>
      <c r="I275" s="30" t="e">
        <v>#N/A</v>
      </c>
      <c r="J275" s="30" t="e">
        <v>#N/A</v>
      </c>
      <c r="K275" s="30" t="e">
        <v>#N/A</v>
      </c>
    </row>
    <row r="276" spans="1:11" ht="15">
      <c r="A276" s="30" t="s">
        <v>1336</v>
      </c>
      <c r="B276" s="30" t="s">
        <v>345</v>
      </c>
      <c r="C276" s="30" t="s">
        <v>68</v>
      </c>
      <c r="D276" s="30" t="s">
        <v>356</v>
      </c>
      <c r="E276" s="31">
        <v>45931</v>
      </c>
      <c r="F276" s="31" t="e">
        <v>#N/A</v>
      </c>
      <c r="G276" s="32">
        <v>3497</v>
      </c>
      <c r="H276" s="30">
        <v>5594.9</v>
      </c>
      <c r="I276" s="30" t="e">
        <v>#N/A</v>
      </c>
      <c r="J276" s="30" t="e">
        <v>#N/A</v>
      </c>
      <c r="K276" s="30" t="e">
        <v>#N/A</v>
      </c>
    </row>
    <row r="277" spans="1:11" ht="15">
      <c r="A277" s="30" t="s">
        <v>1337</v>
      </c>
      <c r="B277" s="30" t="s">
        <v>345</v>
      </c>
      <c r="C277" s="30" t="s">
        <v>70</v>
      </c>
      <c r="D277" s="30" t="s">
        <v>357</v>
      </c>
      <c r="E277" s="31">
        <v>46035</v>
      </c>
      <c r="F277" s="31" t="e">
        <v>#N/A</v>
      </c>
      <c r="G277" s="32">
        <v>3506</v>
      </c>
      <c r="H277" s="30">
        <v>5602.3</v>
      </c>
      <c r="I277" s="30" t="e">
        <v>#N/A</v>
      </c>
      <c r="J277" s="30" t="e">
        <v>#N/A</v>
      </c>
      <c r="K277" s="30" t="e">
        <v>#N/A</v>
      </c>
    </row>
    <row r="278" spans="1:11" ht="15">
      <c r="A278" s="30" t="s">
        <v>1338</v>
      </c>
      <c r="B278" s="30" t="s">
        <v>358</v>
      </c>
      <c r="C278" s="30" t="s">
        <v>48</v>
      </c>
      <c r="D278" s="30" t="s">
        <v>359</v>
      </c>
      <c r="E278" s="31">
        <v>46040</v>
      </c>
      <c r="F278" s="31" t="e">
        <v>#N/A</v>
      </c>
      <c r="G278" s="32">
        <v>3507</v>
      </c>
      <c r="H278" s="30">
        <v>5602.8</v>
      </c>
      <c r="I278" s="30" t="e">
        <v>#N/A</v>
      </c>
      <c r="J278" s="30" t="e">
        <v>#N/A</v>
      </c>
      <c r="K278" s="30" t="e">
        <v>#N/A</v>
      </c>
    </row>
    <row r="279" spans="1:11" ht="15">
      <c r="A279" s="30" t="s">
        <v>1339</v>
      </c>
      <c r="B279" s="30" t="s">
        <v>358</v>
      </c>
      <c r="C279" s="30" t="s">
        <v>50</v>
      </c>
      <c r="D279" s="30" t="s">
        <v>360</v>
      </c>
      <c r="E279" s="31">
        <v>46309</v>
      </c>
      <c r="F279" s="31" t="e">
        <v>#N/A</v>
      </c>
      <c r="G279" s="32">
        <v>3522</v>
      </c>
      <c r="H279" s="30">
        <v>5626.5</v>
      </c>
      <c r="I279" s="30" t="e">
        <v>#N/A</v>
      </c>
      <c r="J279" s="30" t="e">
        <v>#N/A</v>
      </c>
      <c r="K279" s="30" t="e">
        <v>#N/A</v>
      </c>
    </row>
    <row r="280" spans="1:11" ht="15">
      <c r="A280" s="30" t="s">
        <v>1340</v>
      </c>
      <c r="B280" s="30" t="s">
        <v>358</v>
      </c>
      <c r="C280" s="30" t="s">
        <v>52</v>
      </c>
      <c r="D280" s="30" t="s">
        <v>361</v>
      </c>
      <c r="E280" s="31">
        <v>46375</v>
      </c>
      <c r="F280" s="31" t="e">
        <v>#N/A</v>
      </c>
      <c r="G280" s="32">
        <v>3529</v>
      </c>
      <c r="H280" s="30">
        <v>5642.3</v>
      </c>
      <c r="I280" s="30" t="e">
        <v>#N/A</v>
      </c>
      <c r="J280" s="30" t="e">
        <v>#N/A</v>
      </c>
      <c r="K280" s="30" t="e">
        <v>#N/A</v>
      </c>
    </row>
    <row r="281" spans="1:11" ht="15">
      <c r="A281" s="30" t="s">
        <v>1341</v>
      </c>
      <c r="B281" s="30" t="s">
        <v>358</v>
      </c>
      <c r="C281" s="30" t="s">
        <v>54</v>
      </c>
      <c r="D281" s="30" t="s">
        <v>362</v>
      </c>
      <c r="E281" s="31">
        <v>46680</v>
      </c>
      <c r="F281" s="31" t="e">
        <v>#N/A</v>
      </c>
      <c r="G281" s="32">
        <v>3561</v>
      </c>
      <c r="H281" s="30">
        <v>5681.4</v>
      </c>
      <c r="I281" s="30" t="e">
        <v>#N/A</v>
      </c>
      <c r="J281" s="30" t="e">
        <v>#N/A</v>
      </c>
      <c r="K281" s="30" t="e">
        <v>#N/A</v>
      </c>
    </row>
    <row r="282" spans="1:11" ht="15">
      <c r="A282" s="30" t="s">
        <v>1342</v>
      </c>
      <c r="B282" s="30" t="s">
        <v>358</v>
      </c>
      <c r="C282" s="30" t="s">
        <v>56</v>
      </c>
      <c r="D282" s="30" t="s">
        <v>363</v>
      </c>
      <c r="E282" s="31">
        <v>46669</v>
      </c>
      <c r="F282" s="31" t="e">
        <v>#N/A</v>
      </c>
      <c r="G282" s="32">
        <v>3551</v>
      </c>
      <c r="H282" s="30">
        <v>5666</v>
      </c>
      <c r="I282" s="30" t="e">
        <v>#N/A</v>
      </c>
      <c r="J282" s="30" t="e">
        <v>#N/A</v>
      </c>
      <c r="K282" s="30" t="e">
        <v>#N/A</v>
      </c>
    </row>
    <row r="283" spans="1:11" ht="15">
      <c r="A283" s="30" t="s">
        <v>1343</v>
      </c>
      <c r="B283" s="30" t="s">
        <v>358</v>
      </c>
      <c r="C283" s="30" t="s">
        <v>58</v>
      </c>
      <c r="D283" s="30" t="s">
        <v>364</v>
      </c>
      <c r="E283" s="31">
        <v>46644</v>
      </c>
      <c r="F283" s="31" t="e">
        <v>#N/A</v>
      </c>
      <c r="G283" s="32">
        <v>3555</v>
      </c>
      <c r="H283" s="30">
        <v>5669.9</v>
      </c>
      <c r="I283" s="30" t="e">
        <v>#N/A</v>
      </c>
      <c r="J283" s="30" t="e">
        <v>#N/A</v>
      </c>
      <c r="K283" s="30" t="e">
        <v>#N/A</v>
      </c>
    </row>
    <row r="284" spans="1:11" ht="15">
      <c r="A284" s="30" t="s">
        <v>1344</v>
      </c>
      <c r="B284" s="30" t="s">
        <v>358</v>
      </c>
      <c r="C284" s="30" t="s">
        <v>60</v>
      </c>
      <c r="D284" s="30" t="s">
        <v>365</v>
      </c>
      <c r="E284" s="31">
        <v>46720</v>
      </c>
      <c r="F284" s="31" t="e">
        <v>#N/A</v>
      </c>
      <c r="G284" s="32">
        <v>3559</v>
      </c>
      <c r="H284" s="30">
        <v>5674.6</v>
      </c>
      <c r="I284" s="30" t="e">
        <v>#N/A</v>
      </c>
      <c r="J284" s="30" t="e">
        <v>#N/A</v>
      </c>
      <c r="K284" s="30" t="e">
        <v>#N/A</v>
      </c>
    </row>
    <row r="285" spans="1:11" ht="15">
      <c r="A285" s="30" t="s">
        <v>1345</v>
      </c>
      <c r="B285" s="30" t="s">
        <v>358</v>
      </c>
      <c r="C285" s="30" t="s">
        <v>62</v>
      </c>
      <c r="D285" s="30" t="s">
        <v>366</v>
      </c>
      <c r="E285" s="31">
        <v>46775</v>
      </c>
      <c r="F285" s="31" t="e">
        <v>#N/A</v>
      </c>
      <c r="G285" s="32">
        <v>3566</v>
      </c>
      <c r="H285" s="30">
        <v>5682.9</v>
      </c>
      <c r="I285" s="30" t="e">
        <v>#N/A</v>
      </c>
      <c r="J285" s="30" t="e">
        <v>#N/A</v>
      </c>
      <c r="K285" s="30" t="e">
        <v>#N/A</v>
      </c>
    </row>
    <row r="286" spans="1:11" ht="15">
      <c r="A286" s="30" t="s">
        <v>1346</v>
      </c>
      <c r="B286" s="30" t="s">
        <v>358</v>
      </c>
      <c r="C286" s="30" t="s">
        <v>64</v>
      </c>
      <c r="D286" s="30" t="s">
        <v>367</v>
      </c>
      <c r="E286" s="31">
        <v>46888</v>
      </c>
      <c r="F286" s="31" t="e">
        <v>#N/A</v>
      </c>
      <c r="G286" s="32">
        <v>3576</v>
      </c>
      <c r="H286" s="30">
        <v>5698.5</v>
      </c>
      <c r="I286" s="30" t="e">
        <v>#N/A</v>
      </c>
      <c r="J286" s="30" t="e">
        <v>#N/A</v>
      </c>
      <c r="K286" s="30" t="e">
        <v>#N/A</v>
      </c>
    </row>
    <row r="287" spans="1:11" ht="15">
      <c r="A287" s="30" t="s">
        <v>1347</v>
      </c>
      <c r="B287" s="30" t="s">
        <v>358</v>
      </c>
      <c r="C287" s="30" t="s">
        <v>66</v>
      </c>
      <c r="D287" s="30" t="s">
        <v>368</v>
      </c>
      <c r="E287" s="31">
        <v>46927</v>
      </c>
      <c r="F287" s="31" t="e">
        <v>#N/A</v>
      </c>
      <c r="G287" s="32">
        <v>3579</v>
      </c>
      <c r="H287" s="30">
        <v>5700</v>
      </c>
      <c r="I287" s="30" t="e">
        <v>#N/A</v>
      </c>
      <c r="J287" s="30" t="e">
        <v>#N/A</v>
      </c>
      <c r="K287" s="30" t="e">
        <v>#N/A</v>
      </c>
    </row>
    <row r="288" spans="1:11" ht="15">
      <c r="A288" s="30" t="s">
        <v>1348</v>
      </c>
      <c r="B288" s="30" t="s">
        <v>358</v>
      </c>
      <c r="C288" s="30" t="s">
        <v>68</v>
      </c>
      <c r="D288" s="30" t="s">
        <v>369</v>
      </c>
      <c r="E288" s="31">
        <v>46911</v>
      </c>
      <c r="F288" s="31" t="e">
        <v>#N/A</v>
      </c>
      <c r="G288" s="32">
        <v>3588</v>
      </c>
      <c r="H288" s="30">
        <v>5712.2</v>
      </c>
      <c r="I288" s="30" t="e">
        <v>#N/A</v>
      </c>
      <c r="J288" s="30" t="e">
        <v>#N/A</v>
      </c>
      <c r="K288" s="30" t="e">
        <v>#N/A</v>
      </c>
    </row>
    <row r="289" spans="1:11" ht="15">
      <c r="A289" s="30" t="s">
        <v>1349</v>
      </c>
      <c r="B289" s="30" t="s">
        <v>358</v>
      </c>
      <c r="C289" s="30" t="s">
        <v>70</v>
      </c>
      <c r="D289" s="30" t="s">
        <v>370</v>
      </c>
      <c r="E289" s="31">
        <v>46902</v>
      </c>
      <c r="F289" s="31" t="e">
        <v>#N/A</v>
      </c>
      <c r="G289" s="32">
        <v>3591</v>
      </c>
      <c r="H289" s="30">
        <v>5714.3</v>
      </c>
      <c r="I289" s="30" t="e">
        <v>#N/A</v>
      </c>
      <c r="J289" s="30" t="e">
        <v>#N/A</v>
      </c>
      <c r="K289" s="30" t="e">
        <v>#N/A</v>
      </c>
    </row>
    <row r="290" spans="1:11" ht="15">
      <c r="A290" s="30" t="s">
        <v>1350</v>
      </c>
      <c r="B290" s="30" t="s">
        <v>371</v>
      </c>
      <c r="C290" s="30" t="s">
        <v>48</v>
      </c>
      <c r="D290" s="30" t="s">
        <v>372</v>
      </c>
      <c r="E290" s="31">
        <v>46912</v>
      </c>
      <c r="F290" s="31" t="e">
        <v>#N/A</v>
      </c>
      <c r="G290" s="32">
        <v>3596</v>
      </c>
      <c r="H290" s="30">
        <v>5724.2</v>
      </c>
      <c r="I290" s="30" t="e">
        <v>#N/A</v>
      </c>
      <c r="J290" s="30" t="e">
        <v>#N/A</v>
      </c>
      <c r="K290" s="30" t="e">
        <v>#N/A</v>
      </c>
    </row>
    <row r="291" spans="1:11" ht="15">
      <c r="A291" s="30" t="s">
        <v>1351</v>
      </c>
      <c r="B291" s="30" t="s">
        <v>371</v>
      </c>
      <c r="C291" s="30" t="s">
        <v>50</v>
      </c>
      <c r="D291" s="30" t="s">
        <v>373</v>
      </c>
      <c r="E291" s="31">
        <v>46999</v>
      </c>
      <c r="F291" s="31" t="e">
        <v>#N/A</v>
      </c>
      <c r="G291" s="32">
        <v>3601</v>
      </c>
      <c r="H291" s="30">
        <v>5732.2</v>
      </c>
      <c r="I291" s="30" t="e">
        <v>#N/A</v>
      </c>
      <c r="J291" s="30" t="e">
        <v>#N/A</v>
      </c>
      <c r="K291" s="30" t="e">
        <v>#N/A</v>
      </c>
    </row>
    <row r="292" spans="1:11" ht="15">
      <c r="A292" s="30" t="s">
        <v>1352</v>
      </c>
      <c r="B292" s="30" t="s">
        <v>371</v>
      </c>
      <c r="C292" s="30" t="s">
        <v>52</v>
      </c>
      <c r="D292" s="30" t="s">
        <v>374</v>
      </c>
      <c r="E292" s="31">
        <v>47077</v>
      </c>
      <c r="F292" s="31" t="e">
        <v>#N/A</v>
      </c>
      <c r="G292" s="32">
        <v>3613</v>
      </c>
      <c r="H292" s="30">
        <v>5751.6</v>
      </c>
      <c r="I292" s="30" t="e">
        <v>#N/A</v>
      </c>
      <c r="J292" s="30" t="e">
        <v>#N/A</v>
      </c>
      <c r="K292" s="30" t="e">
        <v>#N/A</v>
      </c>
    </row>
    <row r="293" spans="1:11" ht="15">
      <c r="A293" s="30" t="s">
        <v>1353</v>
      </c>
      <c r="B293" s="30" t="s">
        <v>371</v>
      </c>
      <c r="C293" s="30" t="s">
        <v>54</v>
      </c>
      <c r="D293" s="30" t="s">
        <v>375</v>
      </c>
      <c r="E293" s="31">
        <v>47316</v>
      </c>
      <c r="F293" s="31" t="e">
        <v>#N/A</v>
      </c>
      <c r="G293" s="32">
        <v>3638</v>
      </c>
      <c r="H293" s="30">
        <v>5783.1</v>
      </c>
      <c r="I293" s="30" t="e">
        <v>#N/A</v>
      </c>
      <c r="J293" s="30" t="e">
        <v>#N/A</v>
      </c>
      <c r="K293" s="30" t="e">
        <v>#N/A</v>
      </c>
    </row>
    <row r="294" spans="1:11" ht="15">
      <c r="A294" s="30" t="s">
        <v>1354</v>
      </c>
      <c r="B294" s="30" t="s">
        <v>371</v>
      </c>
      <c r="C294" s="30" t="s">
        <v>56</v>
      </c>
      <c r="D294" s="30" t="s">
        <v>376</v>
      </c>
      <c r="E294" s="31">
        <v>47328</v>
      </c>
      <c r="F294" s="31" t="e">
        <v>#N/A</v>
      </c>
      <c r="G294" s="32">
        <v>3619</v>
      </c>
      <c r="H294" s="30">
        <v>5752.2</v>
      </c>
      <c r="I294" s="30" t="e">
        <v>#N/A</v>
      </c>
      <c r="J294" s="30" t="e">
        <v>#N/A</v>
      </c>
      <c r="K294" s="30" t="e">
        <v>#N/A</v>
      </c>
    </row>
    <row r="295" spans="1:11" ht="15">
      <c r="A295" s="30" t="s">
        <v>1355</v>
      </c>
      <c r="B295" s="30" t="s">
        <v>371</v>
      </c>
      <c r="C295" s="30" t="s">
        <v>58</v>
      </c>
      <c r="D295" s="30" t="s">
        <v>377</v>
      </c>
      <c r="E295" s="31">
        <v>47356</v>
      </c>
      <c r="F295" s="31" t="e">
        <v>#N/A</v>
      </c>
      <c r="G295" s="32">
        <v>3627</v>
      </c>
      <c r="H295" s="30">
        <v>5761.6</v>
      </c>
      <c r="I295" s="30" t="e">
        <v>#N/A</v>
      </c>
      <c r="J295" s="30" t="e">
        <v>#N/A</v>
      </c>
      <c r="K295" s="30" t="e">
        <v>#N/A</v>
      </c>
    </row>
    <row r="296" spans="1:11" ht="15">
      <c r="A296" s="30" t="s">
        <v>1356</v>
      </c>
      <c r="B296" s="30" t="s">
        <v>371</v>
      </c>
      <c r="C296" s="30" t="s">
        <v>60</v>
      </c>
      <c r="D296" s="30" t="s">
        <v>378</v>
      </c>
      <c r="E296" s="31">
        <v>47460</v>
      </c>
      <c r="F296" s="31" t="e">
        <v>#N/A</v>
      </c>
      <c r="G296" s="32">
        <v>3632</v>
      </c>
      <c r="H296" s="30">
        <v>5769.3</v>
      </c>
      <c r="I296" s="30" t="e">
        <v>#N/A</v>
      </c>
      <c r="J296" s="30" t="e">
        <v>#N/A</v>
      </c>
      <c r="K296" s="30" t="e">
        <v>#N/A</v>
      </c>
    </row>
    <row r="297" spans="1:11" ht="15">
      <c r="A297" s="30" t="s">
        <v>1357</v>
      </c>
      <c r="B297" s="30" t="s">
        <v>371</v>
      </c>
      <c r="C297" s="30" t="s">
        <v>62</v>
      </c>
      <c r="D297" s="30" t="s">
        <v>379</v>
      </c>
      <c r="E297" s="31">
        <v>47542</v>
      </c>
      <c r="F297" s="31" t="e">
        <v>#N/A</v>
      </c>
      <c r="G297" s="32">
        <v>3645</v>
      </c>
      <c r="H297" s="30">
        <v>5788.4</v>
      </c>
      <c r="I297" s="30" t="e">
        <v>#N/A</v>
      </c>
      <c r="J297" s="30" t="e">
        <v>#N/A</v>
      </c>
      <c r="K297" s="30" t="e">
        <v>#N/A</v>
      </c>
    </row>
    <row r="298" spans="1:11" ht="15">
      <c r="A298" s="30" t="s">
        <v>1358</v>
      </c>
      <c r="B298" s="30" t="s">
        <v>371</v>
      </c>
      <c r="C298" s="30" t="s">
        <v>64</v>
      </c>
      <c r="D298" s="30" t="s">
        <v>380</v>
      </c>
      <c r="E298" s="31">
        <v>47660</v>
      </c>
      <c r="F298" s="31" t="e">
        <v>#N/A</v>
      </c>
      <c r="G298" s="32">
        <v>3657</v>
      </c>
      <c r="H298" s="30">
        <v>5804.5</v>
      </c>
      <c r="I298" s="30" t="e">
        <v>#N/A</v>
      </c>
      <c r="J298" s="30" t="e">
        <v>#N/A</v>
      </c>
      <c r="K298" s="30" t="e">
        <v>#N/A</v>
      </c>
    </row>
    <row r="299" spans="1:11" ht="15">
      <c r="A299" s="30" t="s">
        <v>1359</v>
      </c>
      <c r="B299" s="30" t="s">
        <v>371</v>
      </c>
      <c r="C299" s="30" t="s">
        <v>66</v>
      </c>
      <c r="D299" s="30" t="s">
        <v>381</v>
      </c>
      <c r="E299" s="31">
        <v>47805</v>
      </c>
      <c r="F299" s="31" t="e">
        <v>#N/A</v>
      </c>
      <c r="G299" s="32">
        <v>3671</v>
      </c>
      <c r="H299" s="30">
        <v>5822.6</v>
      </c>
      <c r="I299" s="30" t="e">
        <v>#N/A</v>
      </c>
      <c r="J299" s="30" t="e">
        <v>#N/A</v>
      </c>
      <c r="K299" s="30" t="e">
        <v>#N/A</v>
      </c>
    </row>
    <row r="300" spans="1:11" ht="15">
      <c r="A300" s="30" t="s">
        <v>1360</v>
      </c>
      <c r="B300" s="30" t="s">
        <v>371</v>
      </c>
      <c r="C300" s="30" t="s">
        <v>68</v>
      </c>
      <c r="D300" s="30" t="s">
        <v>382</v>
      </c>
      <c r="E300" s="31">
        <v>47771</v>
      </c>
      <c r="F300" s="31" t="e">
        <v>#N/A</v>
      </c>
      <c r="G300" s="32">
        <v>3678</v>
      </c>
      <c r="H300" s="30">
        <v>5832.7</v>
      </c>
      <c r="I300" s="30" t="e">
        <v>#N/A</v>
      </c>
      <c r="J300" s="30" t="e">
        <v>#N/A</v>
      </c>
      <c r="K300" s="30" t="e">
        <v>#N/A</v>
      </c>
    </row>
    <row r="301" spans="1:11" ht="15">
      <c r="A301" s="30" t="s">
        <v>1361</v>
      </c>
      <c r="B301" s="30" t="s">
        <v>371</v>
      </c>
      <c r="C301" s="30" t="s">
        <v>70</v>
      </c>
      <c r="D301" s="30" t="s">
        <v>383</v>
      </c>
      <c r="E301" s="31">
        <v>47863</v>
      </c>
      <c r="F301" s="31" t="e">
        <v>#N/A</v>
      </c>
      <c r="G301" s="32">
        <v>3690</v>
      </c>
      <c r="H301" s="30">
        <v>5849.3</v>
      </c>
      <c r="I301" s="30" t="e">
        <v>#N/A</v>
      </c>
      <c r="J301" s="30" t="e">
        <v>#N/A</v>
      </c>
      <c r="K301" s="30" t="e">
        <v>#N/A</v>
      </c>
    </row>
    <row r="302" spans="1:11" ht="15">
      <c r="A302" s="30" t="s">
        <v>1362</v>
      </c>
      <c r="B302" s="30" t="s">
        <v>384</v>
      </c>
      <c r="C302" s="30" t="s">
        <v>48</v>
      </c>
      <c r="D302" s="30" t="s">
        <v>385</v>
      </c>
      <c r="E302" s="31">
        <v>47925</v>
      </c>
      <c r="F302" s="31">
        <v>1524677</v>
      </c>
      <c r="G302" s="32">
        <v>3707</v>
      </c>
      <c r="H302" s="30">
        <v>5878.5</v>
      </c>
      <c r="I302" s="30" t="e">
        <v>#N/A</v>
      </c>
      <c r="J302" s="30" t="e">
        <v>#N/A</v>
      </c>
      <c r="K302" s="30" t="e">
        <v>#N/A</v>
      </c>
    </row>
    <row r="303" spans="1:11" ht="15">
      <c r="A303" s="30" t="s">
        <v>1363</v>
      </c>
      <c r="B303" s="30" t="s">
        <v>384</v>
      </c>
      <c r="C303" s="30" t="s">
        <v>50</v>
      </c>
      <c r="D303" s="30" t="s">
        <v>386</v>
      </c>
      <c r="E303" s="31">
        <v>48170</v>
      </c>
      <c r="F303" s="31">
        <v>1544736</v>
      </c>
      <c r="G303" s="32">
        <v>3724</v>
      </c>
      <c r="H303" s="30">
        <v>5904.8</v>
      </c>
      <c r="I303" s="30" t="e">
        <v>#N/A</v>
      </c>
      <c r="J303" s="30" t="e">
        <v>#N/A</v>
      </c>
      <c r="K303" s="30" t="e">
        <v>#N/A</v>
      </c>
    </row>
    <row r="304" spans="1:11" ht="15">
      <c r="A304" s="30" t="s">
        <v>1364</v>
      </c>
      <c r="B304" s="30" t="s">
        <v>384</v>
      </c>
      <c r="C304" s="30" t="s">
        <v>52</v>
      </c>
      <c r="D304" s="30" t="s">
        <v>387</v>
      </c>
      <c r="E304" s="31">
        <v>48287</v>
      </c>
      <c r="F304" s="31">
        <v>1546584</v>
      </c>
      <c r="G304" s="32">
        <v>3750</v>
      </c>
      <c r="H304" s="30">
        <v>5955</v>
      </c>
      <c r="I304" s="30" t="e">
        <v>#N/A</v>
      </c>
      <c r="J304" s="30" t="e">
        <v>#N/A</v>
      </c>
      <c r="K304" s="30" t="e">
        <v>#N/A</v>
      </c>
    </row>
    <row r="305" spans="1:11" ht="15">
      <c r="A305" s="30" t="s">
        <v>1365</v>
      </c>
      <c r="B305" s="30" t="s">
        <v>384</v>
      </c>
      <c r="C305" s="30" t="s">
        <v>54</v>
      </c>
      <c r="D305" s="30" t="s">
        <v>388</v>
      </c>
      <c r="E305" s="31">
        <v>48278</v>
      </c>
      <c r="F305" s="31">
        <v>1552067</v>
      </c>
      <c r="G305" s="32">
        <v>3716</v>
      </c>
      <c r="H305" s="30">
        <v>5871.2</v>
      </c>
      <c r="I305" s="30" t="e">
        <v>#N/A</v>
      </c>
      <c r="J305" s="30" t="e">
        <v>#N/A</v>
      </c>
      <c r="K305" s="30" t="e">
        <v>#N/A</v>
      </c>
    </row>
    <row r="306" spans="1:11" ht="15">
      <c r="A306" s="30" t="s">
        <v>1366</v>
      </c>
      <c r="B306" s="30" t="s">
        <v>384</v>
      </c>
      <c r="C306" s="30" t="s">
        <v>56</v>
      </c>
      <c r="D306" s="30" t="s">
        <v>389</v>
      </c>
      <c r="E306" s="31">
        <v>48419</v>
      </c>
      <c r="F306" s="31">
        <v>1556815</v>
      </c>
      <c r="G306" s="32">
        <v>3743</v>
      </c>
      <c r="H306" s="30">
        <v>5928.1</v>
      </c>
      <c r="I306" s="30" t="e">
        <v>#N/A</v>
      </c>
      <c r="J306" s="30" t="e">
        <v>#N/A</v>
      </c>
      <c r="K306" s="30" t="e">
        <v>#N/A</v>
      </c>
    </row>
    <row r="307" spans="1:11" ht="15">
      <c r="A307" s="30" t="s">
        <v>1367</v>
      </c>
      <c r="B307" s="30" t="s">
        <v>384</v>
      </c>
      <c r="C307" s="30" t="s">
        <v>58</v>
      </c>
      <c r="D307" s="30" t="s">
        <v>390</v>
      </c>
      <c r="E307" s="31">
        <v>48552</v>
      </c>
      <c r="F307" s="31">
        <v>1561293</v>
      </c>
      <c r="G307" s="32">
        <v>3762</v>
      </c>
      <c r="H307" s="30">
        <v>5959.2</v>
      </c>
      <c r="I307" s="30" t="e">
        <v>#N/A</v>
      </c>
      <c r="J307" s="30" t="e">
        <v>#N/A</v>
      </c>
      <c r="K307" s="30" t="e">
        <v>#N/A</v>
      </c>
    </row>
    <row r="308" spans="1:11" ht="15">
      <c r="A308" s="30" t="s">
        <v>1368</v>
      </c>
      <c r="B308" s="30" t="s">
        <v>384</v>
      </c>
      <c r="C308" s="30" t="s">
        <v>60</v>
      </c>
      <c r="D308" s="30" t="s">
        <v>391</v>
      </c>
      <c r="E308" s="31">
        <v>48736</v>
      </c>
      <c r="F308" s="31">
        <v>1564024</v>
      </c>
      <c r="G308" s="32">
        <v>3779</v>
      </c>
      <c r="H308" s="30">
        <v>5986.2</v>
      </c>
      <c r="I308" s="30" t="e">
        <v>#N/A</v>
      </c>
      <c r="J308" s="30" t="e">
        <v>#N/A</v>
      </c>
      <c r="K308" s="30" t="e">
        <v>#N/A</v>
      </c>
    </row>
    <row r="309" spans="1:11" ht="15">
      <c r="A309" s="30" t="s">
        <v>1369</v>
      </c>
      <c r="B309" s="30" t="s">
        <v>384</v>
      </c>
      <c r="C309" s="30" t="s">
        <v>62</v>
      </c>
      <c r="D309" s="30" t="s">
        <v>392</v>
      </c>
      <c r="E309" s="31">
        <v>48887</v>
      </c>
      <c r="F309" s="31">
        <v>1569684</v>
      </c>
      <c r="G309" s="32">
        <v>3794</v>
      </c>
      <c r="H309" s="30">
        <v>6010.7</v>
      </c>
      <c r="I309" s="30" t="e">
        <v>#N/A</v>
      </c>
      <c r="J309" s="30" t="e">
        <v>#N/A</v>
      </c>
      <c r="K309" s="30" t="e">
        <v>#N/A</v>
      </c>
    </row>
    <row r="310" spans="1:11" ht="15">
      <c r="A310" s="30" t="s">
        <v>1370</v>
      </c>
      <c r="B310" s="30" t="s">
        <v>384</v>
      </c>
      <c r="C310" s="30" t="s">
        <v>64</v>
      </c>
      <c r="D310" s="30" t="s">
        <v>393</v>
      </c>
      <c r="E310" s="31">
        <v>49117</v>
      </c>
      <c r="F310" s="31">
        <v>1579501</v>
      </c>
      <c r="G310" s="32">
        <v>3803</v>
      </c>
      <c r="H310" s="30">
        <v>6022.1</v>
      </c>
      <c r="I310" s="30" t="e">
        <v>#N/A</v>
      </c>
      <c r="J310" s="30" t="e">
        <v>#N/A</v>
      </c>
      <c r="K310" s="30" t="e">
        <v>#N/A</v>
      </c>
    </row>
    <row r="311" spans="1:11" ht="15">
      <c r="A311" s="30" t="s">
        <v>1371</v>
      </c>
      <c r="B311" s="30" t="s">
        <v>384</v>
      </c>
      <c r="C311" s="30" t="s">
        <v>66</v>
      </c>
      <c r="D311" s="30" t="s">
        <v>394</v>
      </c>
      <c r="E311" s="31">
        <v>48949</v>
      </c>
      <c r="F311" s="31">
        <v>1571878</v>
      </c>
      <c r="G311" s="32">
        <v>3816</v>
      </c>
      <c r="H311" s="30">
        <v>6044</v>
      </c>
      <c r="I311" s="30" t="e">
        <v>#N/A</v>
      </c>
      <c r="J311" s="30" t="e">
        <v>#N/A</v>
      </c>
      <c r="K311" s="30" t="e">
        <v>#N/A</v>
      </c>
    </row>
    <row r="312" spans="1:11" ht="15">
      <c r="A312" s="30" t="s">
        <v>1372</v>
      </c>
      <c r="B312" s="30" t="s">
        <v>384</v>
      </c>
      <c r="C312" s="30" t="s">
        <v>68</v>
      </c>
      <c r="D312" s="30" t="s">
        <v>395</v>
      </c>
      <c r="E312" s="31">
        <v>49338</v>
      </c>
      <c r="F312" s="31">
        <v>1588660</v>
      </c>
      <c r="G312" s="32">
        <v>3829</v>
      </c>
      <c r="H312" s="30">
        <v>6064.1</v>
      </c>
      <c r="I312" s="30" t="e">
        <v>#N/A</v>
      </c>
      <c r="J312" s="30" t="e">
        <v>#N/A</v>
      </c>
      <c r="K312" s="30" t="e">
        <v>#N/A</v>
      </c>
    </row>
    <row r="313" spans="1:11" ht="15">
      <c r="A313" s="30" t="s">
        <v>1373</v>
      </c>
      <c r="B313" s="30" t="s">
        <v>384</v>
      </c>
      <c r="C313" s="30" t="s">
        <v>70</v>
      </c>
      <c r="D313" s="30" t="s">
        <v>396</v>
      </c>
      <c r="E313" s="31">
        <v>49524</v>
      </c>
      <c r="F313" s="31">
        <v>1598581</v>
      </c>
      <c r="G313" s="32">
        <v>3845</v>
      </c>
      <c r="H313" s="30">
        <v>6093</v>
      </c>
      <c r="I313" s="30" t="e">
        <v>#N/A</v>
      </c>
      <c r="J313" s="30" t="e">
        <v>#N/A</v>
      </c>
      <c r="K313" s="30" t="e">
        <v>#N/A</v>
      </c>
    </row>
    <row r="314" spans="1:11" ht="15">
      <c r="A314" s="30" t="s">
        <v>1374</v>
      </c>
      <c r="B314" s="30" t="s">
        <v>397</v>
      </c>
      <c r="C314" s="30" t="s">
        <v>48</v>
      </c>
      <c r="D314" s="30" t="s">
        <v>398</v>
      </c>
      <c r="E314" s="31">
        <v>49646</v>
      </c>
      <c r="F314" s="31">
        <v>1604231</v>
      </c>
      <c r="G314" s="32">
        <v>3863</v>
      </c>
      <c r="H314" s="30">
        <v>6122.5</v>
      </c>
      <c r="I314" s="30" t="e">
        <v>#N/A</v>
      </c>
      <c r="J314" s="30" t="e">
        <v>#N/A</v>
      </c>
      <c r="K314" s="30" t="e">
        <v>#N/A</v>
      </c>
    </row>
    <row r="315" spans="1:11" ht="15">
      <c r="A315" s="30" t="s">
        <v>1375</v>
      </c>
      <c r="B315" s="30" t="s">
        <v>397</v>
      </c>
      <c r="C315" s="30" t="s">
        <v>50</v>
      </c>
      <c r="D315" s="30" t="s">
        <v>399</v>
      </c>
      <c r="E315" s="31">
        <v>49826</v>
      </c>
      <c r="F315" s="31">
        <v>1609262</v>
      </c>
      <c r="G315" s="32">
        <v>3882</v>
      </c>
      <c r="H315" s="30">
        <v>6152.4</v>
      </c>
      <c r="I315" s="30" t="e">
        <v>#N/A</v>
      </c>
      <c r="J315" s="30" t="e">
        <v>#N/A</v>
      </c>
      <c r="K315" s="30" t="e">
        <v>#N/A</v>
      </c>
    </row>
    <row r="316" spans="1:11" ht="15">
      <c r="A316" s="30" t="s">
        <v>1376</v>
      </c>
      <c r="B316" s="30" t="s">
        <v>397</v>
      </c>
      <c r="C316" s="30" t="s">
        <v>52</v>
      </c>
      <c r="D316" s="30" t="s">
        <v>400</v>
      </c>
      <c r="E316" s="31">
        <v>49993</v>
      </c>
      <c r="F316" s="31">
        <v>1612784</v>
      </c>
      <c r="G316" s="32">
        <v>3887</v>
      </c>
      <c r="H316" s="30">
        <v>6163.3</v>
      </c>
      <c r="I316" s="30" t="e">
        <v>#N/A</v>
      </c>
      <c r="J316" s="30" t="e">
        <v>#N/A</v>
      </c>
      <c r="K316" s="30" t="e">
        <v>#N/A</v>
      </c>
    </row>
    <row r="317" spans="1:11" ht="15">
      <c r="A317" s="30" t="s">
        <v>1377</v>
      </c>
      <c r="B317" s="30" t="s">
        <v>397</v>
      </c>
      <c r="C317" s="30" t="s">
        <v>54</v>
      </c>
      <c r="D317" s="30" t="s">
        <v>401</v>
      </c>
      <c r="E317" s="31">
        <v>50208</v>
      </c>
      <c r="F317" s="31">
        <v>1620950</v>
      </c>
      <c r="G317" s="32">
        <v>3925</v>
      </c>
      <c r="H317" s="30">
        <v>6215.4</v>
      </c>
      <c r="I317" s="30" t="e">
        <v>#N/A</v>
      </c>
      <c r="J317" s="30" t="e">
        <v>#N/A</v>
      </c>
      <c r="K317" s="30" t="e">
        <v>#N/A</v>
      </c>
    </row>
    <row r="318" spans="1:11" ht="15">
      <c r="A318" s="30" t="s">
        <v>1378</v>
      </c>
      <c r="B318" s="30" t="s">
        <v>397</v>
      </c>
      <c r="C318" s="30" t="s">
        <v>56</v>
      </c>
      <c r="D318" s="30" t="s">
        <v>402</v>
      </c>
      <c r="E318" s="31">
        <v>50398</v>
      </c>
      <c r="F318" s="31">
        <v>1631307</v>
      </c>
      <c r="G318" s="32">
        <v>3934</v>
      </c>
      <c r="H318" s="30">
        <v>6237.9</v>
      </c>
      <c r="I318" s="30" t="e">
        <v>#N/A</v>
      </c>
      <c r="J318" s="30" t="e">
        <v>#N/A</v>
      </c>
      <c r="K318" s="30" t="e">
        <v>#N/A</v>
      </c>
    </row>
    <row r="319" spans="1:11" ht="15">
      <c r="A319" s="30" t="s">
        <v>1379</v>
      </c>
      <c r="B319" s="30" t="s">
        <v>397</v>
      </c>
      <c r="C319" s="30" t="s">
        <v>58</v>
      </c>
      <c r="D319" s="30" t="s">
        <v>403</v>
      </c>
      <c r="E319" s="31">
        <v>50562</v>
      </c>
      <c r="F319" s="31">
        <v>1628264</v>
      </c>
      <c r="G319" s="32">
        <v>3946</v>
      </c>
      <c r="H319" s="30">
        <v>6257.6</v>
      </c>
      <c r="I319" s="30" t="e">
        <v>#N/A</v>
      </c>
      <c r="J319" s="30" t="e">
        <v>#N/A</v>
      </c>
      <c r="K319" s="30" t="e">
        <v>#N/A</v>
      </c>
    </row>
    <row r="320" spans="1:11" ht="15">
      <c r="A320" s="30" t="s">
        <v>1380</v>
      </c>
      <c r="B320" s="30" t="s">
        <v>397</v>
      </c>
      <c r="C320" s="30" t="s">
        <v>60</v>
      </c>
      <c r="D320" s="30" t="s">
        <v>404</v>
      </c>
      <c r="E320" s="31">
        <v>50762</v>
      </c>
      <c r="F320" s="31">
        <v>1635250</v>
      </c>
      <c r="G320" s="32">
        <v>3960</v>
      </c>
      <c r="H320" s="30">
        <v>6277.4</v>
      </c>
      <c r="I320" s="30" t="e">
        <v>#N/A</v>
      </c>
      <c r="J320" s="30" t="e">
        <v>#N/A</v>
      </c>
      <c r="K320" s="30" t="e">
        <v>#N/A</v>
      </c>
    </row>
    <row r="321" spans="1:11" ht="15">
      <c r="A321" s="30" t="s">
        <v>1381</v>
      </c>
      <c r="B321" s="30" t="s">
        <v>397</v>
      </c>
      <c r="C321" s="30" t="s">
        <v>62</v>
      </c>
      <c r="D321" s="30" t="s">
        <v>405</v>
      </c>
      <c r="E321" s="31">
        <v>50957</v>
      </c>
      <c r="F321" s="31">
        <v>1637675</v>
      </c>
      <c r="G321" s="32">
        <v>3969</v>
      </c>
      <c r="H321" s="30">
        <v>6290.5</v>
      </c>
      <c r="I321" s="30" t="e">
        <v>#N/A</v>
      </c>
      <c r="J321" s="30" t="e">
        <v>#N/A</v>
      </c>
      <c r="K321" s="30" t="e">
        <v>#N/A</v>
      </c>
    </row>
    <row r="322" spans="1:11" ht="15">
      <c r="A322" s="30" t="s">
        <v>1382</v>
      </c>
      <c r="B322" s="30" t="s">
        <v>397</v>
      </c>
      <c r="C322" s="30" t="s">
        <v>64</v>
      </c>
      <c r="D322" s="30" t="s">
        <v>406</v>
      </c>
      <c r="E322" s="31">
        <v>51152</v>
      </c>
      <c r="F322" s="31">
        <v>1649224</v>
      </c>
      <c r="G322" s="32">
        <v>3985</v>
      </c>
      <c r="H322" s="30">
        <v>6315.4</v>
      </c>
      <c r="I322" s="30" t="e">
        <v>#N/A</v>
      </c>
      <c r="J322" s="30" t="e">
        <v>#N/A</v>
      </c>
      <c r="K322" s="30" t="e">
        <v>#N/A</v>
      </c>
    </row>
    <row r="323" spans="1:11" ht="15">
      <c r="A323" s="30" t="s">
        <v>1383</v>
      </c>
      <c r="B323" s="30" t="s">
        <v>397</v>
      </c>
      <c r="C323" s="30" t="s">
        <v>66</v>
      </c>
      <c r="D323" s="30" t="s">
        <v>407</v>
      </c>
      <c r="E323" s="31">
        <v>51340</v>
      </c>
      <c r="F323" s="31">
        <v>1650534</v>
      </c>
      <c r="G323" s="32">
        <v>3998</v>
      </c>
      <c r="H323" s="30">
        <v>6337.3</v>
      </c>
      <c r="I323" s="30" t="e">
        <v>#N/A</v>
      </c>
      <c r="J323" s="30" t="e">
        <v>#N/A</v>
      </c>
      <c r="K323" s="30" t="e">
        <v>#N/A</v>
      </c>
    </row>
    <row r="324" spans="1:11" ht="15">
      <c r="A324" s="30" t="s">
        <v>1384</v>
      </c>
      <c r="B324" s="30" t="s">
        <v>397</v>
      </c>
      <c r="C324" s="30" t="s">
        <v>68</v>
      </c>
      <c r="D324" s="30" t="s">
        <v>408</v>
      </c>
      <c r="E324" s="31">
        <v>51561</v>
      </c>
      <c r="F324" s="31">
        <v>1661537</v>
      </c>
      <c r="G324" s="32">
        <v>4015</v>
      </c>
      <c r="H324" s="30">
        <v>6362.1</v>
      </c>
      <c r="I324" s="30" t="e">
        <v>#N/A</v>
      </c>
      <c r="J324" s="30" t="e">
        <v>#N/A</v>
      </c>
      <c r="K324" s="30" t="e">
        <v>#N/A</v>
      </c>
    </row>
    <row r="325" spans="1:11" ht="15">
      <c r="A325" s="30" t="s">
        <v>1385</v>
      </c>
      <c r="B325" s="30" t="s">
        <v>397</v>
      </c>
      <c r="C325" s="30" t="s">
        <v>70</v>
      </c>
      <c r="D325" s="30" t="s">
        <v>409</v>
      </c>
      <c r="E325" s="31">
        <v>51822</v>
      </c>
      <c r="F325" s="31">
        <v>1670222</v>
      </c>
      <c r="G325" s="32">
        <v>4038</v>
      </c>
      <c r="H325" s="30">
        <v>6405.3</v>
      </c>
      <c r="I325" s="30" t="e">
        <v>#N/A</v>
      </c>
      <c r="J325" s="30" t="e">
        <v>#N/A</v>
      </c>
      <c r="K325" s="30" t="e">
        <v>#N/A</v>
      </c>
    </row>
    <row r="326" spans="1:11" ht="15">
      <c r="A326" s="30" t="s">
        <v>1386</v>
      </c>
      <c r="B326" s="30" t="s">
        <v>410</v>
      </c>
      <c r="C326" s="30" t="s">
        <v>48</v>
      </c>
      <c r="D326" s="30" t="s">
        <v>411</v>
      </c>
      <c r="E326" s="31">
        <v>51987</v>
      </c>
      <c r="F326" s="31">
        <v>1675279</v>
      </c>
      <c r="G326" s="32">
        <v>4049</v>
      </c>
      <c r="H326" s="30">
        <v>6416.4</v>
      </c>
      <c r="I326" s="30" t="e">
        <v>#N/A</v>
      </c>
      <c r="J326" s="30" t="e">
        <v>#N/A</v>
      </c>
      <c r="K326" s="30" t="e">
        <v>#N/A</v>
      </c>
    </row>
    <row r="327" spans="1:11" ht="15">
      <c r="A327" s="30" t="s">
        <v>1387</v>
      </c>
      <c r="B327" s="30" t="s">
        <v>410</v>
      </c>
      <c r="C327" s="30" t="s">
        <v>50</v>
      </c>
      <c r="D327" s="30" t="s">
        <v>412</v>
      </c>
      <c r="E327" s="31">
        <v>52185</v>
      </c>
      <c r="F327" s="31">
        <v>1685462</v>
      </c>
      <c r="G327" s="32">
        <v>4060</v>
      </c>
      <c r="H327" s="30">
        <v>6425.5</v>
      </c>
      <c r="I327" s="30" t="e">
        <v>#N/A</v>
      </c>
      <c r="J327" s="30" t="e">
        <v>#N/A</v>
      </c>
      <c r="K327" s="30" t="e">
        <v>#N/A</v>
      </c>
    </row>
    <row r="328" spans="1:11" ht="15">
      <c r="A328" s="30" t="s">
        <v>1388</v>
      </c>
      <c r="B328" s="30" t="s">
        <v>410</v>
      </c>
      <c r="C328" s="30" t="s">
        <v>52</v>
      </c>
      <c r="D328" s="30" t="s">
        <v>413</v>
      </c>
      <c r="E328" s="31">
        <v>52500</v>
      </c>
      <c r="F328" s="31">
        <v>1695099</v>
      </c>
      <c r="G328" s="32">
        <v>4076</v>
      </c>
      <c r="H328" s="30">
        <v>6454.5</v>
      </c>
      <c r="I328" s="30" t="e">
        <v>#N/A</v>
      </c>
      <c r="J328" s="30" t="e">
        <v>#N/A</v>
      </c>
      <c r="K328" s="30" t="e">
        <v>#N/A</v>
      </c>
    </row>
    <row r="329" spans="1:11" ht="15">
      <c r="A329" s="30" t="s">
        <v>1389</v>
      </c>
      <c r="B329" s="30" t="s">
        <v>410</v>
      </c>
      <c r="C329" s="30" t="s">
        <v>54</v>
      </c>
      <c r="D329" s="30" t="s">
        <v>414</v>
      </c>
      <c r="E329" s="31">
        <v>52677</v>
      </c>
      <c r="F329" s="31">
        <v>1701213</v>
      </c>
      <c r="G329" s="32">
        <v>4091</v>
      </c>
      <c r="H329" s="30">
        <v>6470.1</v>
      </c>
      <c r="I329" s="30" t="e">
        <v>#N/A</v>
      </c>
      <c r="J329" s="30" t="e">
        <v>#N/A</v>
      </c>
      <c r="K329" s="30" t="e">
        <v>#N/A</v>
      </c>
    </row>
    <row r="330" spans="1:11" ht="15">
      <c r="A330" s="30" t="s">
        <v>1390</v>
      </c>
      <c r="B330" s="30" t="s">
        <v>410</v>
      </c>
      <c r="C330" s="30" t="s">
        <v>56</v>
      </c>
      <c r="D330" s="30" t="s">
        <v>415</v>
      </c>
      <c r="E330" s="31">
        <v>52890</v>
      </c>
      <c r="F330" s="31">
        <v>1699313</v>
      </c>
      <c r="G330" s="32">
        <v>4110</v>
      </c>
      <c r="H330" s="30">
        <v>6506.6</v>
      </c>
      <c r="I330" s="30" t="e">
        <v>#N/A</v>
      </c>
      <c r="J330" s="30" t="e">
        <v>#N/A</v>
      </c>
      <c r="K330" s="30" t="e">
        <v>#N/A</v>
      </c>
    </row>
    <row r="331" spans="1:11" ht="15">
      <c r="A331" s="30" t="s">
        <v>1391</v>
      </c>
      <c r="B331" s="30" t="s">
        <v>410</v>
      </c>
      <c r="C331" s="30" t="s">
        <v>58</v>
      </c>
      <c r="D331" s="30" t="s">
        <v>416</v>
      </c>
      <c r="E331" s="31">
        <v>53208</v>
      </c>
      <c r="F331" s="31">
        <v>1709015</v>
      </c>
      <c r="G331" s="32">
        <v>4129</v>
      </c>
      <c r="H331" s="30">
        <v>6537.7</v>
      </c>
      <c r="I331" s="30" t="e">
        <v>#N/A</v>
      </c>
      <c r="J331" s="30" t="e">
        <v>#N/A</v>
      </c>
      <c r="K331" s="30" t="e">
        <v>#N/A</v>
      </c>
    </row>
    <row r="332" spans="1:11" ht="15">
      <c r="A332" s="30" t="s">
        <v>1392</v>
      </c>
      <c r="B332" s="30" t="s">
        <v>410</v>
      </c>
      <c r="C332" s="30" t="s">
        <v>60</v>
      </c>
      <c r="D332" s="30" t="s">
        <v>417</v>
      </c>
      <c r="E332" s="31">
        <v>53327</v>
      </c>
      <c r="F332" s="31">
        <v>1708186</v>
      </c>
      <c r="G332" s="32">
        <v>4143</v>
      </c>
      <c r="H332" s="30">
        <v>6557.7</v>
      </c>
      <c r="I332" s="30" t="e">
        <v>#N/A</v>
      </c>
      <c r="J332" s="30" t="e">
        <v>#N/A</v>
      </c>
      <c r="K332" s="30" t="e">
        <v>#N/A</v>
      </c>
    </row>
    <row r="333" spans="1:11" ht="15">
      <c r="A333" s="30" t="s">
        <v>1393</v>
      </c>
      <c r="B333" s="30" t="s">
        <v>410</v>
      </c>
      <c r="C333" s="30" t="s">
        <v>62</v>
      </c>
      <c r="D333" s="30" t="s">
        <v>418</v>
      </c>
      <c r="E333" s="31">
        <v>53501</v>
      </c>
      <c r="F333" s="31">
        <v>1712486</v>
      </c>
      <c r="G333" s="32">
        <v>4156</v>
      </c>
      <c r="H333" s="30">
        <v>6575.1</v>
      </c>
      <c r="I333" s="30" t="e">
        <v>#N/A</v>
      </c>
      <c r="J333" s="30" t="e">
        <v>#N/A</v>
      </c>
      <c r="K333" s="30" t="e">
        <v>#N/A</v>
      </c>
    </row>
    <row r="334" spans="1:11" ht="15">
      <c r="A334" s="30" t="s">
        <v>1394</v>
      </c>
      <c r="B334" s="30" t="s">
        <v>410</v>
      </c>
      <c r="C334" s="30" t="s">
        <v>64</v>
      </c>
      <c r="D334" s="30" t="s">
        <v>419</v>
      </c>
      <c r="E334" s="31">
        <v>53581</v>
      </c>
      <c r="F334" s="31">
        <v>1710440</v>
      </c>
      <c r="G334" s="32">
        <v>4163</v>
      </c>
      <c r="H334" s="30">
        <v>6581.1</v>
      </c>
      <c r="I334" s="30" t="e">
        <v>#N/A</v>
      </c>
      <c r="J334" s="30" t="e">
        <v>#N/A</v>
      </c>
      <c r="K334" s="30" t="e">
        <v>#N/A</v>
      </c>
    </row>
    <row r="335" spans="1:11" ht="15">
      <c r="A335" s="30" t="s">
        <v>1395</v>
      </c>
      <c r="B335" s="30" t="s">
        <v>410</v>
      </c>
      <c r="C335" s="30" t="s">
        <v>66</v>
      </c>
      <c r="D335" s="30" t="s">
        <v>420</v>
      </c>
      <c r="E335" s="31">
        <v>53727</v>
      </c>
      <c r="F335" s="31">
        <v>1719898</v>
      </c>
      <c r="G335" s="32">
        <v>4173</v>
      </c>
      <c r="H335" s="30">
        <v>6595.8</v>
      </c>
      <c r="I335" s="30" t="e">
        <v>#N/A</v>
      </c>
      <c r="J335" s="30" t="e">
        <v>#N/A</v>
      </c>
      <c r="K335" s="30" t="e">
        <v>#N/A</v>
      </c>
    </row>
    <row r="336" spans="1:11" ht="15">
      <c r="A336" s="30" t="s">
        <v>1396</v>
      </c>
      <c r="B336" s="30" t="s">
        <v>410</v>
      </c>
      <c r="C336" s="30" t="s">
        <v>68</v>
      </c>
      <c r="D336" s="30" t="s">
        <v>421</v>
      </c>
      <c r="E336" s="31">
        <v>53816</v>
      </c>
      <c r="F336" s="31">
        <v>1717142</v>
      </c>
      <c r="G336" s="32">
        <v>4181</v>
      </c>
      <c r="H336" s="30">
        <v>6601.2</v>
      </c>
      <c r="I336" s="30" t="e">
        <v>#N/A</v>
      </c>
      <c r="J336" s="30" t="e">
        <v>#N/A</v>
      </c>
      <c r="K336" s="30" t="e">
        <v>#N/A</v>
      </c>
    </row>
    <row r="337" spans="1:11" ht="15">
      <c r="A337" s="30" t="s">
        <v>1397</v>
      </c>
      <c r="B337" s="30" t="s">
        <v>410</v>
      </c>
      <c r="C337" s="30" t="s">
        <v>70</v>
      </c>
      <c r="D337" s="30" t="s">
        <v>422</v>
      </c>
      <c r="E337" s="31">
        <v>53944</v>
      </c>
      <c r="F337" s="31">
        <v>1715791</v>
      </c>
      <c r="G337" s="32">
        <v>4195</v>
      </c>
      <c r="H337" s="30">
        <v>6628.7</v>
      </c>
      <c r="I337" s="30" t="e">
        <v>#N/A</v>
      </c>
      <c r="J337" s="30" t="e">
        <v>#N/A</v>
      </c>
      <c r="K337" s="30" t="e">
        <v>#N/A</v>
      </c>
    </row>
    <row r="338" spans="1:11" ht="15">
      <c r="A338" s="30" t="s">
        <v>1398</v>
      </c>
      <c r="B338" s="30" t="s">
        <v>423</v>
      </c>
      <c r="C338" s="30" t="s">
        <v>48</v>
      </c>
      <c r="D338" s="30" t="s">
        <v>424</v>
      </c>
      <c r="E338" s="31">
        <v>54092</v>
      </c>
      <c r="F338" s="31">
        <v>1725453</v>
      </c>
      <c r="G338" s="32">
        <v>4201</v>
      </c>
      <c r="H338" s="30">
        <v>6629</v>
      </c>
      <c r="I338" s="30" t="e">
        <v>#N/A</v>
      </c>
      <c r="J338" s="30" t="e">
        <v>#N/A</v>
      </c>
      <c r="K338" s="30" t="e">
        <v>#N/A</v>
      </c>
    </row>
    <row r="339" spans="1:11" ht="15">
      <c r="A339" s="30" t="s">
        <v>1399</v>
      </c>
      <c r="B339" s="30" t="s">
        <v>423</v>
      </c>
      <c r="C339" s="30" t="s">
        <v>50</v>
      </c>
      <c r="D339" s="30" t="s">
        <v>425</v>
      </c>
      <c r="E339" s="31">
        <v>54075</v>
      </c>
      <c r="F339" s="31">
        <v>1704249</v>
      </c>
      <c r="G339" s="32">
        <v>4209</v>
      </c>
      <c r="H339" s="30">
        <v>6626.7</v>
      </c>
      <c r="I339" s="30" t="e">
        <v>#N/A</v>
      </c>
      <c r="J339" s="30" t="e">
        <v>#N/A</v>
      </c>
      <c r="K339" s="30" t="e">
        <v>#N/A</v>
      </c>
    </row>
    <row r="340" spans="1:11" ht="15">
      <c r="A340" s="30" t="s">
        <v>1400</v>
      </c>
      <c r="B340" s="30" t="s">
        <v>423</v>
      </c>
      <c r="C340" s="30" t="s">
        <v>52</v>
      </c>
      <c r="D340" s="30" t="s">
        <v>426</v>
      </c>
      <c r="E340" s="31">
        <v>54133</v>
      </c>
      <c r="F340" s="31">
        <v>1705159</v>
      </c>
      <c r="G340" s="32">
        <v>4231</v>
      </c>
      <c r="H340" s="30">
        <v>6666.2</v>
      </c>
      <c r="I340" s="30" t="e">
        <v>#N/A</v>
      </c>
      <c r="J340" s="30" t="e">
        <v>#N/A</v>
      </c>
      <c r="K340" s="30" t="e">
        <v>#N/A</v>
      </c>
    </row>
    <row r="341" spans="1:11" ht="15">
      <c r="A341" s="30" t="s">
        <v>1401</v>
      </c>
      <c r="B341" s="30" t="s">
        <v>423</v>
      </c>
      <c r="C341" s="30" t="s">
        <v>54</v>
      </c>
      <c r="D341" s="30" t="s">
        <v>427</v>
      </c>
      <c r="E341" s="31">
        <v>54032</v>
      </c>
      <c r="F341" s="31">
        <v>1696124</v>
      </c>
      <c r="G341" s="32">
        <v>4209</v>
      </c>
      <c r="H341" s="30">
        <v>6614.4</v>
      </c>
      <c r="I341" s="30" t="e">
        <v>#N/A</v>
      </c>
      <c r="J341" s="30" t="e">
        <v>#N/A</v>
      </c>
      <c r="K341" s="30" t="e">
        <v>#N/A</v>
      </c>
    </row>
    <row r="342" spans="1:11" ht="15">
      <c r="A342" s="30" t="s">
        <v>1402</v>
      </c>
      <c r="B342" s="30" t="s">
        <v>423</v>
      </c>
      <c r="C342" s="30" t="s">
        <v>56</v>
      </c>
      <c r="D342" s="30" t="s">
        <v>428</v>
      </c>
      <c r="E342" s="31">
        <v>54145</v>
      </c>
      <c r="F342" s="31">
        <v>1699526</v>
      </c>
      <c r="G342" s="32">
        <v>4245</v>
      </c>
      <c r="H342" s="30">
        <v>6676.2</v>
      </c>
      <c r="I342" s="30" t="e">
        <v>#N/A</v>
      </c>
      <c r="J342" s="30" t="e">
        <v>#N/A</v>
      </c>
      <c r="K342" s="30" t="e">
        <v>#N/A</v>
      </c>
    </row>
    <row r="343" spans="1:11" ht="15">
      <c r="A343" s="30" t="s">
        <v>1403</v>
      </c>
      <c r="B343" s="30" t="s">
        <v>423</v>
      </c>
      <c r="C343" s="30" t="s">
        <v>58</v>
      </c>
      <c r="D343" s="30" t="s">
        <v>429</v>
      </c>
      <c r="E343" s="31">
        <v>54216</v>
      </c>
      <c r="F343" s="31">
        <v>1701151</v>
      </c>
      <c r="G343" s="32">
        <v>4259</v>
      </c>
      <c r="H343" s="30">
        <v>6696.4</v>
      </c>
      <c r="I343" s="30" t="e">
        <v>#N/A</v>
      </c>
      <c r="J343" s="30" t="e">
        <v>#N/A</v>
      </c>
      <c r="K343" s="30" t="e">
        <v>#N/A</v>
      </c>
    </row>
    <row r="344" spans="1:11" ht="15">
      <c r="A344" s="30" t="s">
        <v>1404</v>
      </c>
      <c r="B344" s="30" t="s">
        <v>423</v>
      </c>
      <c r="C344" s="30" t="s">
        <v>60</v>
      </c>
      <c r="D344" s="30" t="s">
        <v>430</v>
      </c>
      <c r="E344" s="31">
        <v>54343</v>
      </c>
      <c r="F344" s="31">
        <v>1704969</v>
      </c>
      <c r="G344" s="32">
        <v>4274</v>
      </c>
      <c r="H344" s="30">
        <v>6717.3</v>
      </c>
      <c r="I344" s="30" t="e">
        <v>#N/A</v>
      </c>
      <c r="J344" s="30" t="e">
        <v>#N/A</v>
      </c>
      <c r="K344" s="30" t="e">
        <v>#N/A</v>
      </c>
    </row>
    <row r="345" spans="1:11" ht="15">
      <c r="A345" s="30" t="s">
        <v>1405</v>
      </c>
      <c r="B345" s="30" t="s">
        <v>423</v>
      </c>
      <c r="C345" s="30" t="s">
        <v>62</v>
      </c>
      <c r="D345" s="30" t="s">
        <v>431</v>
      </c>
      <c r="E345" s="31">
        <v>54552</v>
      </c>
      <c r="F345" s="31">
        <v>1711093</v>
      </c>
      <c r="G345" s="32">
        <v>4283</v>
      </c>
      <c r="H345" s="30">
        <v>6727.3</v>
      </c>
      <c r="I345" s="30" t="e">
        <v>#N/A</v>
      </c>
      <c r="J345" s="30" t="e">
        <v>#N/A</v>
      </c>
      <c r="K345" s="30" t="e">
        <v>#N/A</v>
      </c>
    </row>
    <row r="346" spans="1:11" ht="15">
      <c r="A346" s="30" t="s">
        <v>1406</v>
      </c>
      <c r="B346" s="30" t="s">
        <v>423</v>
      </c>
      <c r="C346" s="30" t="s">
        <v>64</v>
      </c>
      <c r="D346" s="30" t="s">
        <v>432</v>
      </c>
      <c r="E346" s="31">
        <v>54541</v>
      </c>
      <c r="F346" s="31">
        <v>1709921</v>
      </c>
      <c r="G346" s="32">
        <v>4306</v>
      </c>
      <c r="H346" s="30">
        <v>6759.6</v>
      </c>
      <c r="I346" s="30" t="e">
        <v>#N/A</v>
      </c>
      <c r="J346" s="30" t="e">
        <v>#N/A</v>
      </c>
      <c r="K346" s="30" t="e">
        <v>#N/A</v>
      </c>
    </row>
    <row r="347" spans="1:11" ht="15">
      <c r="A347" s="30" t="s">
        <v>1407</v>
      </c>
      <c r="B347" s="30" t="s">
        <v>423</v>
      </c>
      <c r="C347" s="30" t="s">
        <v>66</v>
      </c>
      <c r="D347" s="30" t="s">
        <v>433</v>
      </c>
      <c r="E347" s="31">
        <v>54583</v>
      </c>
      <c r="F347" s="31">
        <v>1711508</v>
      </c>
      <c r="G347" s="32">
        <v>4310</v>
      </c>
      <c r="H347" s="30">
        <v>6765.1</v>
      </c>
      <c r="I347" s="30" t="e">
        <v>#N/A</v>
      </c>
      <c r="J347" s="30" t="e">
        <v>#N/A</v>
      </c>
      <c r="K347" s="30" t="e">
        <v>#N/A</v>
      </c>
    </row>
    <row r="348" spans="1:11" ht="15">
      <c r="A348" s="30" t="s">
        <v>1408</v>
      </c>
      <c r="B348" s="30" t="s">
        <v>423</v>
      </c>
      <c r="C348" s="30" t="s">
        <v>68</v>
      </c>
      <c r="D348" s="30" t="s">
        <v>434</v>
      </c>
      <c r="E348" s="31">
        <v>55008</v>
      </c>
      <c r="F348" s="31">
        <v>1732068</v>
      </c>
      <c r="G348" s="32">
        <v>4339</v>
      </c>
      <c r="H348" s="30">
        <v>6804.3</v>
      </c>
      <c r="I348" s="30" t="e">
        <v>#N/A</v>
      </c>
      <c r="J348" s="30" t="e">
        <v>#N/A</v>
      </c>
      <c r="K348" s="30" t="e">
        <v>#N/A</v>
      </c>
    </row>
    <row r="349" spans="1:11" ht="15">
      <c r="A349" s="30" t="s">
        <v>1409</v>
      </c>
      <c r="B349" s="30" t="s">
        <v>423</v>
      </c>
      <c r="C349" s="30" t="s">
        <v>70</v>
      </c>
      <c r="D349" s="30" t="s">
        <v>435</v>
      </c>
      <c r="E349" s="31">
        <v>55165</v>
      </c>
      <c r="F349" s="31">
        <v>1726660</v>
      </c>
      <c r="G349" s="32">
        <v>4361</v>
      </c>
      <c r="H349" s="30">
        <v>6849</v>
      </c>
      <c r="I349" s="30" t="e">
        <v>#N/A</v>
      </c>
      <c r="J349" s="30" t="e">
        <v>#N/A</v>
      </c>
      <c r="K349" s="30" t="e">
        <v>#N/A</v>
      </c>
    </row>
    <row r="350" spans="1:11" ht="15">
      <c r="A350" s="30" t="s">
        <v>1410</v>
      </c>
      <c r="B350" s="30" t="s">
        <v>436</v>
      </c>
      <c r="C350" s="30" t="s">
        <v>48</v>
      </c>
      <c r="D350" s="30" t="s">
        <v>437</v>
      </c>
      <c r="E350" s="31">
        <v>55011</v>
      </c>
      <c r="F350" s="31">
        <v>1716628</v>
      </c>
      <c r="G350" s="32">
        <v>4343</v>
      </c>
      <c r="H350" s="30">
        <v>6808.2</v>
      </c>
      <c r="I350" s="30" t="e">
        <v>#N/A</v>
      </c>
      <c r="J350" s="30" t="e">
        <v>#N/A</v>
      </c>
      <c r="K350" s="30" t="e">
        <v>#N/A</v>
      </c>
    </row>
    <row r="351" spans="1:11" ht="15">
      <c r="A351" s="30" t="s">
        <v>1411</v>
      </c>
      <c r="B351" s="30" t="s">
        <v>436</v>
      </c>
      <c r="C351" s="30" t="s">
        <v>50</v>
      </c>
      <c r="D351" s="30" t="s">
        <v>438</v>
      </c>
      <c r="E351" s="31">
        <v>55396</v>
      </c>
      <c r="F351" s="31">
        <v>1738044</v>
      </c>
      <c r="G351" s="32">
        <v>4378</v>
      </c>
      <c r="H351" s="30">
        <v>6856.5</v>
      </c>
      <c r="I351" s="30" t="e">
        <v>#N/A</v>
      </c>
      <c r="J351" s="30" t="e">
        <v>#N/A</v>
      </c>
      <c r="K351" s="30" t="e">
        <v>#N/A</v>
      </c>
    </row>
    <row r="352" spans="1:11" ht="15">
      <c r="A352" s="30" t="s">
        <v>1412</v>
      </c>
      <c r="B352" s="30" t="s">
        <v>436</v>
      </c>
      <c r="C352" s="30" t="s">
        <v>52</v>
      </c>
      <c r="D352" s="30" t="s">
        <v>439</v>
      </c>
      <c r="E352" s="31">
        <v>55453</v>
      </c>
      <c r="F352" s="31">
        <v>1735746</v>
      </c>
      <c r="G352" s="32">
        <v>4388</v>
      </c>
      <c r="H352" s="30">
        <v>6874.3</v>
      </c>
      <c r="I352" s="30" t="e">
        <v>#N/A</v>
      </c>
      <c r="J352" s="30" t="e">
        <v>#N/A</v>
      </c>
      <c r="K352" s="30" t="e">
        <v>#N/A</v>
      </c>
    </row>
    <row r="353" spans="1:11" ht="15">
      <c r="A353" s="30" t="s">
        <v>1413</v>
      </c>
      <c r="B353" s="30" t="s">
        <v>436</v>
      </c>
      <c r="C353" s="30" t="s">
        <v>54</v>
      </c>
      <c r="D353" s="30" t="s">
        <v>440</v>
      </c>
      <c r="E353" s="31">
        <v>55677</v>
      </c>
      <c r="F353" s="31">
        <v>1738586</v>
      </c>
      <c r="G353" s="32">
        <v>4412</v>
      </c>
      <c r="H353" s="30">
        <v>6919.2</v>
      </c>
      <c r="I353" s="30" t="e">
        <v>#N/A</v>
      </c>
      <c r="J353" s="30" t="e">
        <v>#N/A</v>
      </c>
      <c r="K353" s="30" t="e">
        <v>#N/A</v>
      </c>
    </row>
    <row r="354" spans="1:11" ht="15">
      <c r="A354" s="30" t="s">
        <v>1414</v>
      </c>
      <c r="B354" s="30" t="s">
        <v>436</v>
      </c>
      <c r="C354" s="30" t="s">
        <v>56</v>
      </c>
      <c r="D354" s="30" t="s">
        <v>441</v>
      </c>
      <c r="E354" s="31">
        <v>55748</v>
      </c>
      <c r="F354" s="31">
        <v>1744266</v>
      </c>
      <c r="G354" s="32">
        <v>4424</v>
      </c>
      <c r="H354" s="30">
        <v>6935.1</v>
      </c>
      <c r="I354" s="30" t="e">
        <v>#N/A</v>
      </c>
      <c r="J354" s="30" t="e">
        <v>#N/A</v>
      </c>
      <c r="K354" s="30" t="e">
        <v>#N/A</v>
      </c>
    </row>
    <row r="355" spans="1:11" ht="15">
      <c r="A355" s="30" t="s">
        <v>1415</v>
      </c>
      <c r="B355" s="30" t="s">
        <v>436</v>
      </c>
      <c r="C355" s="30" t="s">
        <v>58</v>
      </c>
      <c r="D355" s="30" t="s">
        <v>442</v>
      </c>
      <c r="E355" s="31">
        <v>55917</v>
      </c>
      <c r="F355" s="31">
        <v>1753996</v>
      </c>
      <c r="G355" s="32">
        <v>4439</v>
      </c>
      <c r="H355" s="30">
        <v>6956.2</v>
      </c>
      <c r="I355" s="30" t="e">
        <v>#N/A</v>
      </c>
      <c r="J355" s="30" t="e">
        <v>#N/A</v>
      </c>
      <c r="K355" s="30" t="e">
        <v>#N/A</v>
      </c>
    </row>
    <row r="356" spans="1:11" ht="15">
      <c r="A356" s="30" t="s">
        <v>1416</v>
      </c>
      <c r="B356" s="30" t="s">
        <v>436</v>
      </c>
      <c r="C356" s="30" t="s">
        <v>60</v>
      </c>
      <c r="D356" s="30" t="s">
        <v>443</v>
      </c>
      <c r="E356" s="31">
        <v>56107</v>
      </c>
      <c r="F356" s="31">
        <v>1755425</v>
      </c>
      <c r="G356" s="32">
        <v>4457</v>
      </c>
      <c r="H356" s="30">
        <v>6985.3</v>
      </c>
      <c r="I356" s="30" t="e">
        <v>#N/A</v>
      </c>
      <c r="J356" s="30" t="e">
        <v>#N/A</v>
      </c>
      <c r="K356" s="30" t="e">
        <v>#N/A</v>
      </c>
    </row>
    <row r="357" spans="1:11" ht="15">
      <c r="A357" s="30" t="s">
        <v>1417</v>
      </c>
      <c r="B357" s="30" t="s">
        <v>436</v>
      </c>
      <c r="C357" s="30" t="s">
        <v>62</v>
      </c>
      <c r="D357" s="30" t="s">
        <v>444</v>
      </c>
      <c r="E357" s="31">
        <v>56286</v>
      </c>
      <c r="F357" s="31">
        <v>1759459</v>
      </c>
      <c r="G357" s="32">
        <v>4482</v>
      </c>
      <c r="H357" s="30">
        <v>7023.8</v>
      </c>
      <c r="I357" s="30" t="e">
        <v>#N/A</v>
      </c>
      <c r="J357" s="30" t="e">
        <v>#N/A</v>
      </c>
      <c r="K357" s="30" t="e">
        <v>#N/A</v>
      </c>
    </row>
    <row r="358" spans="1:11" ht="15">
      <c r="A358" s="30" t="s">
        <v>1418</v>
      </c>
      <c r="B358" s="30" t="s">
        <v>436</v>
      </c>
      <c r="C358" s="30" t="s">
        <v>64</v>
      </c>
      <c r="D358" s="30" t="s">
        <v>445</v>
      </c>
      <c r="E358" s="31">
        <v>56420</v>
      </c>
      <c r="F358" s="31">
        <v>1764058</v>
      </c>
      <c r="G358" s="32">
        <v>4497</v>
      </c>
      <c r="H358" s="30">
        <v>7051</v>
      </c>
      <c r="I358" s="30" t="e">
        <v>#N/A</v>
      </c>
      <c r="J358" s="30" t="e">
        <v>#N/A</v>
      </c>
      <c r="K358" s="30" t="e">
        <v>#N/A</v>
      </c>
    </row>
    <row r="359" spans="1:11" ht="15">
      <c r="A359" s="30" t="s">
        <v>1419</v>
      </c>
      <c r="B359" s="30" t="s">
        <v>436</v>
      </c>
      <c r="C359" s="30" t="s">
        <v>66</v>
      </c>
      <c r="D359" s="30" t="s">
        <v>446</v>
      </c>
      <c r="E359" s="31">
        <v>56619</v>
      </c>
      <c r="F359" s="31">
        <v>1771523</v>
      </c>
      <c r="G359" s="32">
        <v>4520</v>
      </c>
      <c r="H359" s="30">
        <v>7082.4</v>
      </c>
      <c r="I359" s="30" t="e">
        <v>#N/A</v>
      </c>
      <c r="J359" s="30" t="e">
        <v>#N/A</v>
      </c>
      <c r="K359" s="30" t="e">
        <v>#N/A</v>
      </c>
    </row>
    <row r="360" spans="1:11" ht="15">
      <c r="A360" s="30" t="s">
        <v>1420</v>
      </c>
      <c r="B360" s="30" t="s">
        <v>436</v>
      </c>
      <c r="C360" s="30" t="s">
        <v>68</v>
      </c>
      <c r="D360" s="30" t="s">
        <v>447</v>
      </c>
      <c r="E360" s="31">
        <v>56878</v>
      </c>
      <c r="F360" s="31">
        <v>1771650</v>
      </c>
      <c r="G360" s="32">
        <v>4539</v>
      </c>
      <c r="H360" s="30">
        <v>7103.5</v>
      </c>
      <c r="I360" s="30" t="e">
        <v>#N/A</v>
      </c>
      <c r="J360" s="30" t="e">
        <v>#N/A</v>
      </c>
      <c r="K360" s="30" t="e">
        <v>#N/A</v>
      </c>
    </row>
    <row r="361" spans="1:11" ht="15">
      <c r="A361" s="30" t="s">
        <v>1421</v>
      </c>
      <c r="B361" s="30" t="s">
        <v>436</v>
      </c>
      <c r="C361" s="30" t="s">
        <v>70</v>
      </c>
      <c r="D361" s="30" t="s">
        <v>448</v>
      </c>
      <c r="E361" s="31">
        <v>57101</v>
      </c>
      <c r="F361" s="31">
        <v>1776938</v>
      </c>
      <c r="G361" s="32">
        <v>4554</v>
      </c>
      <c r="H361" s="30">
        <v>7131.8</v>
      </c>
      <c r="I361" s="30" t="e">
        <v>#N/A</v>
      </c>
      <c r="J361" s="30" t="e">
        <v>#N/A</v>
      </c>
      <c r="K361" s="30" t="e">
        <v>#N/A</v>
      </c>
    </row>
    <row r="362" spans="1:11" ht="15">
      <c r="A362" s="30" t="s">
        <v>1422</v>
      </c>
      <c r="B362" s="30" t="s">
        <v>449</v>
      </c>
      <c r="C362" s="30" t="s">
        <v>48</v>
      </c>
      <c r="D362" s="30" t="s">
        <v>450</v>
      </c>
      <c r="E362" s="31">
        <v>57229</v>
      </c>
      <c r="F362" s="31">
        <v>1791843</v>
      </c>
      <c r="G362" s="32">
        <v>4571</v>
      </c>
      <c r="H362" s="30">
        <v>7152.1</v>
      </c>
      <c r="I362" s="30" t="e">
        <v>#N/A</v>
      </c>
      <c r="J362" s="30" t="e">
        <v>#N/A</v>
      </c>
      <c r="K362" s="30" t="e">
        <v>#N/A</v>
      </c>
    </row>
    <row r="363" spans="1:11" ht="15">
      <c r="A363" s="30" t="s">
        <v>1423</v>
      </c>
      <c r="B363" s="30" t="s">
        <v>449</v>
      </c>
      <c r="C363" s="30" t="s">
        <v>50</v>
      </c>
      <c r="D363" s="30" t="s">
        <v>451</v>
      </c>
      <c r="E363" s="31">
        <v>57476</v>
      </c>
      <c r="F363" s="31">
        <v>1788600</v>
      </c>
      <c r="G363" s="32">
        <v>4591</v>
      </c>
      <c r="H363" s="30">
        <v>7173.4</v>
      </c>
      <c r="I363" s="30" t="e">
        <v>#N/A</v>
      </c>
      <c r="J363" s="30" t="e">
        <v>#N/A</v>
      </c>
      <c r="K363" s="30" t="e">
        <v>#N/A</v>
      </c>
    </row>
    <row r="364" spans="1:11" ht="15">
      <c r="A364" s="30" t="s">
        <v>1424</v>
      </c>
      <c r="B364" s="30" t="s">
        <v>449</v>
      </c>
      <c r="C364" s="30" t="s">
        <v>52</v>
      </c>
      <c r="D364" s="30" t="s">
        <v>452</v>
      </c>
      <c r="E364" s="31">
        <v>57676</v>
      </c>
      <c r="F364" s="31">
        <v>1799235</v>
      </c>
      <c r="G364" s="32">
        <v>4613</v>
      </c>
      <c r="H364" s="30">
        <v>7200.7</v>
      </c>
      <c r="I364" s="30" t="e">
        <v>#N/A</v>
      </c>
      <c r="J364" s="30" t="e">
        <v>#N/A</v>
      </c>
      <c r="K364" s="30" t="e">
        <v>#N/A</v>
      </c>
    </row>
    <row r="365" spans="1:11" ht="15">
      <c r="A365" s="30" t="s">
        <v>1425</v>
      </c>
      <c r="B365" s="30" t="s">
        <v>449</v>
      </c>
      <c r="C365" s="30" t="s">
        <v>54</v>
      </c>
      <c r="D365" s="30" t="s">
        <v>453</v>
      </c>
      <c r="E365" s="31">
        <v>57827</v>
      </c>
      <c r="F365" s="31">
        <v>1808054</v>
      </c>
      <c r="G365" s="32">
        <v>4626</v>
      </c>
      <c r="H365" s="30">
        <v>7222.1</v>
      </c>
      <c r="I365" s="30" t="e">
        <v>#N/A</v>
      </c>
      <c r="J365" s="30" t="e">
        <v>#N/A</v>
      </c>
      <c r="K365" s="30" t="e">
        <v>#N/A</v>
      </c>
    </row>
    <row r="366" spans="1:11" ht="15">
      <c r="A366" s="30" t="s">
        <v>1426</v>
      </c>
      <c r="B366" s="30" t="s">
        <v>449</v>
      </c>
      <c r="C366" s="30" t="s">
        <v>56</v>
      </c>
      <c r="D366" s="30" t="s">
        <v>454</v>
      </c>
      <c r="E366" s="31">
        <v>58044</v>
      </c>
      <c r="F366" s="31">
        <v>1809387</v>
      </c>
      <c r="G366" s="32">
        <v>4652</v>
      </c>
      <c r="H366" s="30">
        <v>7266.1</v>
      </c>
      <c r="I366" s="30" t="e">
        <v>#N/A</v>
      </c>
      <c r="J366" s="30" t="e">
        <v>#N/A</v>
      </c>
      <c r="K366" s="30" t="e">
        <v>#N/A</v>
      </c>
    </row>
    <row r="367" spans="1:11" ht="15">
      <c r="A367" s="30" t="s">
        <v>1427</v>
      </c>
      <c r="B367" s="30" t="s">
        <v>449</v>
      </c>
      <c r="C367" s="30" t="s">
        <v>58</v>
      </c>
      <c r="D367" s="30" t="s">
        <v>455</v>
      </c>
      <c r="E367" s="31">
        <v>58277</v>
      </c>
      <c r="F367" s="31">
        <v>1812338</v>
      </c>
      <c r="G367" s="32">
        <v>4671</v>
      </c>
      <c r="H367" s="30">
        <v>7301.5</v>
      </c>
      <c r="I367" s="30" t="e">
        <v>#N/A</v>
      </c>
      <c r="J367" s="30" t="e">
        <v>#N/A</v>
      </c>
      <c r="K367" s="30" t="e">
        <v>#N/A</v>
      </c>
    </row>
    <row r="368" spans="1:11" ht="15">
      <c r="A368" s="30" t="s">
        <v>1428</v>
      </c>
      <c r="B368" s="30" t="s">
        <v>449</v>
      </c>
      <c r="C368" s="30" t="s">
        <v>60</v>
      </c>
      <c r="D368" s="30" t="s">
        <v>456</v>
      </c>
      <c r="E368" s="31">
        <v>58389</v>
      </c>
      <c r="F368" s="31">
        <v>1816313</v>
      </c>
      <c r="G368" s="32">
        <v>4685</v>
      </c>
      <c r="H368" s="30">
        <v>7319.7</v>
      </c>
      <c r="I368" s="30" t="e">
        <v>#N/A</v>
      </c>
      <c r="J368" s="30" t="e">
        <v>#N/A</v>
      </c>
      <c r="K368" s="30" t="e">
        <v>#N/A</v>
      </c>
    </row>
    <row r="369" spans="1:11" ht="15">
      <c r="A369" s="30" t="s">
        <v>1429</v>
      </c>
      <c r="B369" s="30" t="s">
        <v>449</v>
      </c>
      <c r="C369" s="30" t="s">
        <v>62</v>
      </c>
      <c r="D369" s="30" t="s">
        <v>457</v>
      </c>
      <c r="E369" s="31">
        <v>58633</v>
      </c>
      <c r="F369" s="31">
        <v>1823100</v>
      </c>
      <c r="G369" s="32">
        <v>4701</v>
      </c>
      <c r="H369" s="30">
        <v>7343</v>
      </c>
      <c r="I369" s="30" t="e">
        <v>#N/A</v>
      </c>
      <c r="J369" s="30" t="e">
        <v>#N/A</v>
      </c>
      <c r="K369" s="30" t="e">
        <v>#N/A</v>
      </c>
    </row>
    <row r="370" spans="1:11" ht="15">
      <c r="A370" s="30" t="s">
        <v>1430</v>
      </c>
      <c r="B370" s="30" t="s">
        <v>449</v>
      </c>
      <c r="C370" s="30" t="s">
        <v>64</v>
      </c>
      <c r="D370" s="30" t="s">
        <v>458</v>
      </c>
      <c r="E370" s="31">
        <v>58538</v>
      </c>
      <c r="F370" s="31">
        <v>1819650</v>
      </c>
      <c r="G370" s="32">
        <v>4703</v>
      </c>
      <c r="H370" s="30">
        <v>7348.9</v>
      </c>
      <c r="I370" s="30" t="e">
        <v>#N/A</v>
      </c>
      <c r="J370" s="30" t="e">
        <v>#N/A</v>
      </c>
      <c r="K370" s="30" t="e">
        <v>#N/A</v>
      </c>
    </row>
    <row r="371" spans="1:11" ht="15">
      <c r="A371" s="30" t="s">
        <v>1431</v>
      </c>
      <c r="B371" s="30" t="s">
        <v>449</v>
      </c>
      <c r="C371" s="30" t="s">
        <v>66</v>
      </c>
      <c r="D371" s="30" t="s">
        <v>459</v>
      </c>
      <c r="E371" s="31">
        <v>58690</v>
      </c>
      <c r="F371" s="31">
        <v>1820221</v>
      </c>
      <c r="G371" s="32">
        <v>4729</v>
      </c>
      <c r="H371" s="30">
        <v>7386.1</v>
      </c>
      <c r="I371" s="30" t="e">
        <v>#N/A</v>
      </c>
      <c r="J371" s="30" t="e">
        <v>#N/A</v>
      </c>
      <c r="K371" s="30" t="e">
        <v>#N/A</v>
      </c>
    </row>
    <row r="372" spans="1:11" ht="15">
      <c r="A372" s="30" t="s">
        <v>1432</v>
      </c>
      <c r="B372" s="30" t="s">
        <v>449</v>
      </c>
      <c r="C372" s="30" t="s">
        <v>68</v>
      </c>
      <c r="D372" s="30" t="s">
        <v>460</v>
      </c>
      <c r="E372" s="31">
        <v>58639</v>
      </c>
      <c r="F372" s="31">
        <v>1822088</v>
      </c>
      <c r="G372" s="32">
        <v>4744</v>
      </c>
      <c r="H372" s="30">
        <v>7406.9</v>
      </c>
      <c r="I372" s="30" t="e">
        <v>#N/A</v>
      </c>
      <c r="J372" s="30" t="e">
        <v>#N/A</v>
      </c>
      <c r="K372" s="30" t="e">
        <v>#N/A</v>
      </c>
    </row>
    <row r="373" spans="1:11" ht="15">
      <c r="A373" s="30" t="s">
        <v>1433</v>
      </c>
      <c r="B373" s="30" t="s">
        <v>449</v>
      </c>
      <c r="C373" s="30" t="s">
        <v>70</v>
      </c>
      <c r="D373" s="30" t="s">
        <v>461</v>
      </c>
      <c r="E373" s="31">
        <v>58763</v>
      </c>
      <c r="F373" s="31">
        <v>1823925</v>
      </c>
      <c r="G373" s="32">
        <v>4749</v>
      </c>
      <c r="H373" s="30">
        <v>7424.7</v>
      </c>
      <c r="I373" s="30" t="e">
        <v>#N/A</v>
      </c>
      <c r="J373" s="30" t="e">
        <v>#N/A</v>
      </c>
      <c r="K373" s="30" t="e">
        <v>#N/A</v>
      </c>
    </row>
    <row r="374" spans="1:11" ht="15">
      <c r="A374" s="30" t="s">
        <v>1434</v>
      </c>
      <c r="B374" s="30" t="s">
        <v>462</v>
      </c>
      <c r="C374" s="30" t="s">
        <v>48</v>
      </c>
      <c r="D374" s="30" t="s">
        <v>463</v>
      </c>
      <c r="E374" s="31">
        <v>58680</v>
      </c>
      <c r="F374" s="31">
        <v>1811437</v>
      </c>
      <c r="G374" s="32">
        <v>4756</v>
      </c>
      <c r="H374" s="30">
        <v>7425</v>
      </c>
      <c r="I374" s="30" t="e">
        <v>#N/A</v>
      </c>
      <c r="J374" s="30" t="e">
        <v>#N/A</v>
      </c>
      <c r="K374" s="30" t="e">
        <v>#N/A</v>
      </c>
    </row>
    <row r="375" spans="1:11" ht="15">
      <c r="A375" s="30" t="s">
        <v>1435</v>
      </c>
      <c r="B375" s="30" t="s">
        <v>462</v>
      </c>
      <c r="C375" s="30" t="s">
        <v>50</v>
      </c>
      <c r="D375" s="30" t="s">
        <v>464</v>
      </c>
      <c r="E375" s="31">
        <v>58786</v>
      </c>
      <c r="F375" s="31">
        <v>1812780</v>
      </c>
      <c r="G375" s="32">
        <v>4773</v>
      </c>
      <c r="H375" s="30">
        <v>7441.8</v>
      </c>
      <c r="I375" s="30" t="e">
        <v>#N/A</v>
      </c>
      <c r="J375" s="30" t="e">
        <v>#N/A</v>
      </c>
      <c r="K375" s="30" t="e">
        <v>#N/A</v>
      </c>
    </row>
    <row r="376" spans="1:11" ht="15">
      <c r="A376" s="30" t="s">
        <v>1436</v>
      </c>
      <c r="B376" s="30" t="s">
        <v>462</v>
      </c>
      <c r="C376" s="30" t="s">
        <v>52</v>
      </c>
      <c r="D376" s="30" t="s">
        <v>465</v>
      </c>
      <c r="E376" s="31">
        <v>58849</v>
      </c>
      <c r="F376" s="31">
        <v>1811268</v>
      </c>
      <c r="G376" s="32">
        <v>4791</v>
      </c>
      <c r="H376" s="30">
        <v>7465.1</v>
      </c>
      <c r="I376" s="30" t="e">
        <v>#N/A</v>
      </c>
      <c r="J376" s="30" t="e">
        <v>#N/A</v>
      </c>
      <c r="K376" s="30" t="e">
        <v>#N/A</v>
      </c>
    </row>
    <row r="377" spans="1:11" ht="15">
      <c r="A377" s="30" t="s">
        <v>1437</v>
      </c>
      <c r="B377" s="30" t="s">
        <v>462</v>
      </c>
      <c r="C377" s="30" t="s">
        <v>54</v>
      </c>
      <c r="D377" s="30" t="s">
        <v>466</v>
      </c>
      <c r="E377" s="31">
        <v>58643</v>
      </c>
      <c r="F377" s="31">
        <v>1793760</v>
      </c>
      <c r="G377" s="32">
        <v>4780</v>
      </c>
      <c r="H377" s="30">
        <v>7447.2</v>
      </c>
      <c r="I377" s="30" t="e">
        <v>#N/A</v>
      </c>
      <c r="J377" s="30" t="e">
        <v>#N/A</v>
      </c>
      <c r="K377" s="30" t="e">
        <v>#N/A</v>
      </c>
    </row>
    <row r="378" spans="1:11" ht="15">
      <c r="A378" s="30" t="s">
        <v>1438</v>
      </c>
      <c r="B378" s="30" t="s">
        <v>462</v>
      </c>
      <c r="C378" s="30" t="s">
        <v>56</v>
      </c>
      <c r="D378" s="30" t="s">
        <v>467</v>
      </c>
      <c r="E378" s="31">
        <v>58455</v>
      </c>
      <c r="F378" s="31">
        <v>1786619</v>
      </c>
      <c r="G378" s="32">
        <v>4785</v>
      </c>
      <c r="H378" s="30">
        <v>7453.1</v>
      </c>
      <c r="I378" s="30" t="e">
        <v>#N/A</v>
      </c>
      <c r="J378" s="30" t="e">
        <v>#N/A</v>
      </c>
      <c r="K378" s="30" t="e">
        <v>#N/A</v>
      </c>
    </row>
    <row r="379" spans="1:11" ht="15">
      <c r="A379" s="30" t="s">
        <v>1439</v>
      </c>
      <c r="B379" s="30" t="s">
        <v>462</v>
      </c>
      <c r="C379" s="30" t="s">
        <v>58</v>
      </c>
      <c r="D379" s="30" t="s">
        <v>468</v>
      </c>
      <c r="E379" s="31">
        <v>58362</v>
      </c>
      <c r="F379" s="31">
        <v>1779503</v>
      </c>
      <c r="G379" s="32">
        <v>4782</v>
      </c>
      <c r="H379" s="30">
        <v>7453.6</v>
      </c>
      <c r="I379" s="30" t="e">
        <v>#N/A</v>
      </c>
      <c r="J379" s="30" t="e">
        <v>#N/A</v>
      </c>
      <c r="K379" s="30" t="e">
        <v>#N/A</v>
      </c>
    </row>
    <row r="380" spans="1:11" ht="15">
      <c r="A380" s="30" t="s">
        <v>1440</v>
      </c>
      <c r="B380" s="30" t="s">
        <v>462</v>
      </c>
      <c r="C380" s="30" t="s">
        <v>60</v>
      </c>
      <c r="D380" s="30" t="s">
        <v>469</v>
      </c>
      <c r="E380" s="31">
        <v>58356</v>
      </c>
      <c r="F380" s="31">
        <v>1784991</v>
      </c>
      <c r="G380" s="32">
        <v>4785</v>
      </c>
      <c r="H380" s="30">
        <v>7462.9</v>
      </c>
      <c r="I380" s="30" t="e">
        <v>#N/A</v>
      </c>
      <c r="J380" s="30" t="e">
        <v>#N/A</v>
      </c>
      <c r="K380" s="30" t="e">
        <v>#N/A</v>
      </c>
    </row>
    <row r="381" spans="1:11" ht="15">
      <c r="A381" s="30" t="s">
        <v>1441</v>
      </c>
      <c r="B381" s="30" t="s">
        <v>462</v>
      </c>
      <c r="C381" s="30" t="s">
        <v>62</v>
      </c>
      <c r="D381" s="30" t="s">
        <v>470</v>
      </c>
      <c r="E381" s="31">
        <v>58222</v>
      </c>
      <c r="F381" s="31">
        <v>1779256</v>
      </c>
      <c r="G381" s="32">
        <v>4783</v>
      </c>
      <c r="H381" s="30">
        <v>7460.5</v>
      </c>
      <c r="I381" s="30" t="e">
        <v>#N/A</v>
      </c>
      <c r="J381" s="30" t="e">
        <v>#N/A</v>
      </c>
      <c r="K381" s="30" t="e">
        <v>#N/A</v>
      </c>
    </row>
    <row r="382" spans="1:11" ht="15">
      <c r="A382" s="30" t="s">
        <v>1442</v>
      </c>
      <c r="B382" s="30" t="s">
        <v>462</v>
      </c>
      <c r="C382" s="30" t="s">
        <v>64</v>
      </c>
      <c r="D382" s="30" t="s">
        <v>471</v>
      </c>
      <c r="E382" s="31">
        <v>58207</v>
      </c>
      <c r="F382" s="31">
        <v>1770117</v>
      </c>
      <c r="G382" s="32">
        <v>4797</v>
      </c>
      <c r="H382" s="30">
        <v>7478.9</v>
      </c>
      <c r="I382" s="30" t="e">
        <v>#N/A</v>
      </c>
      <c r="J382" s="30" t="e">
        <v>#N/A</v>
      </c>
      <c r="K382" s="30" t="e">
        <v>#N/A</v>
      </c>
    </row>
    <row r="383" spans="1:11" ht="15">
      <c r="A383" s="30" t="s">
        <v>1443</v>
      </c>
      <c r="B383" s="30" t="s">
        <v>462</v>
      </c>
      <c r="C383" s="30" t="s">
        <v>66</v>
      </c>
      <c r="D383" s="30" t="s">
        <v>472</v>
      </c>
      <c r="E383" s="31">
        <v>57726</v>
      </c>
      <c r="F383" s="31">
        <v>1752379</v>
      </c>
      <c r="G383" s="32">
        <v>4812</v>
      </c>
      <c r="H383" s="30">
        <v>7495.7</v>
      </c>
      <c r="I383" s="30" t="e">
        <v>#N/A</v>
      </c>
      <c r="J383" s="30" t="e">
        <v>#N/A</v>
      </c>
      <c r="K383" s="30" t="e">
        <v>#N/A</v>
      </c>
    </row>
    <row r="384" spans="1:11" ht="15">
      <c r="A384" s="30" t="s">
        <v>1444</v>
      </c>
      <c r="B384" s="30" t="s">
        <v>462</v>
      </c>
      <c r="C384" s="30" t="s">
        <v>68</v>
      </c>
      <c r="D384" s="30" t="s">
        <v>473</v>
      </c>
      <c r="E384" s="31">
        <v>57579</v>
      </c>
      <c r="F384" s="31">
        <v>1742002</v>
      </c>
      <c r="G384" s="32">
        <v>4804</v>
      </c>
      <c r="H384" s="30">
        <v>7466.6</v>
      </c>
      <c r="I384" s="30" t="e">
        <v>#N/A</v>
      </c>
      <c r="J384" s="30" t="e">
        <v>#N/A</v>
      </c>
      <c r="K384" s="30" t="e">
        <v>#N/A</v>
      </c>
    </row>
    <row r="385" spans="1:11" ht="15">
      <c r="A385" s="30" t="s">
        <v>1445</v>
      </c>
      <c r="B385" s="30" t="s">
        <v>462</v>
      </c>
      <c r="C385" s="30" t="s">
        <v>70</v>
      </c>
      <c r="D385" s="30" t="s">
        <v>474</v>
      </c>
      <c r="E385" s="31">
        <v>57945</v>
      </c>
      <c r="F385" s="31">
        <v>1758230</v>
      </c>
      <c r="G385" s="32">
        <v>4825</v>
      </c>
      <c r="H385" s="30">
        <v>7514</v>
      </c>
      <c r="I385" s="30" t="e">
        <v>#N/A</v>
      </c>
      <c r="J385" s="30" t="e">
        <v>#N/A</v>
      </c>
      <c r="K385" s="30" t="e">
        <v>#N/A</v>
      </c>
    </row>
    <row r="386" spans="1:11" ht="15">
      <c r="A386" s="30" t="s">
        <v>1446</v>
      </c>
      <c r="B386" s="30" t="s">
        <v>475</v>
      </c>
      <c r="C386" s="30" t="s">
        <v>48</v>
      </c>
      <c r="D386" s="30" t="s">
        <v>476</v>
      </c>
      <c r="E386" s="31">
        <v>57988</v>
      </c>
      <c r="F386" s="31">
        <v>1761211</v>
      </c>
      <c r="G386" s="32">
        <v>4849</v>
      </c>
      <c r="H386" s="30">
        <v>7556.4</v>
      </c>
      <c r="I386" s="30" t="e">
        <v>#N/A</v>
      </c>
      <c r="J386" s="30" t="e">
        <v>#N/A</v>
      </c>
      <c r="K386" s="30" t="e">
        <v>#N/A</v>
      </c>
    </row>
    <row r="387" spans="1:11" ht="15">
      <c r="A387" s="30" t="s">
        <v>1447</v>
      </c>
      <c r="B387" s="30" t="s">
        <v>475</v>
      </c>
      <c r="C387" s="30" t="s">
        <v>50</v>
      </c>
      <c r="D387" s="30" t="s">
        <v>477</v>
      </c>
      <c r="E387" s="31">
        <v>57929</v>
      </c>
      <c r="F387" s="31">
        <v>1753489</v>
      </c>
      <c r="G387" s="32">
        <v>4850</v>
      </c>
      <c r="H387" s="30">
        <v>7554.9</v>
      </c>
      <c r="I387" s="30" t="e">
        <v>#N/A</v>
      </c>
      <c r="J387" s="30" t="e">
        <v>#N/A</v>
      </c>
      <c r="K387" s="30" t="e">
        <v>#N/A</v>
      </c>
    </row>
    <row r="388" spans="1:11" ht="15">
      <c r="A388" s="30" t="s">
        <v>1448</v>
      </c>
      <c r="B388" s="30" t="s">
        <v>475</v>
      </c>
      <c r="C388" s="30" t="s">
        <v>52</v>
      </c>
      <c r="D388" s="30" t="s">
        <v>478</v>
      </c>
      <c r="E388" s="31">
        <v>57951</v>
      </c>
      <c r="F388" s="31">
        <v>1754957</v>
      </c>
      <c r="G388" s="32">
        <v>4866</v>
      </c>
      <c r="H388" s="30">
        <v>7569.4</v>
      </c>
      <c r="I388" s="30" t="e">
        <v>#N/A</v>
      </c>
      <c r="J388" s="30" t="e">
        <v>#N/A</v>
      </c>
      <c r="K388" s="30" t="e">
        <v>#N/A</v>
      </c>
    </row>
    <row r="389" spans="1:11" ht="15">
      <c r="A389" s="30" t="s">
        <v>1449</v>
      </c>
      <c r="B389" s="30" t="s">
        <v>475</v>
      </c>
      <c r="C389" s="30" t="s">
        <v>54</v>
      </c>
      <c r="D389" s="30" t="s">
        <v>479</v>
      </c>
      <c r="E389" s="31">
        <v>58092</v>
      </c>
      <c r="F389" s="31">
        <v>1765149</v>
      </c>
      <c r="G389" s="32">
        <v>4881</v>
      </c>
      <c r="H389" s="30">
        <v>7600.5</v>
      </c>
      <c r="I389" s="30" t="e">
        <v>#N/A</v>
      </c>
      <c r="J389" s="30" t="e">
        <v>#N/A</v>
      </c>
      <c r="K389" s="30" t="e">
        <v>#N/A</v>
      </c>
    </row>
    <row r="390" spans="1:11" ht="15">
      <c r="A390" s="30" t="s">
        <v>1450</v>
      </c>
      <c r="B390" s="30" t="s">
        <v>475</v>
      </c>
      <c r="C390" s="30" t="s">
        <v>56</v>
      </c>
      <c r="D390" s="30" t="s">
        <v>480</v>
      </c>
      <c r="E390" s="31">
        <v>58277</v>
      </c>
      <c r="F390" s="31">
        <v>1767215</v>
      </c>
      <c r="G390" s="32">
        <v>4894</v>
      </c>
      <c r="H390" s="30">
        <v>7623.1</v>
      </c>
      <c r="I390" s="30" t="e">
        <v>#N/A</v>
      </c>
      <c r="J390" s="30" t="e">
        <v>#N/A</v>
      </c>
      <c r="K390" s="30" t="e">
        <v>#N/A</v>
      </c>
    </row>
    <row r="391" spans="1:11" ht="15">
      <c r="A391" s="30" t="s">
        <v>1451</v>
      </c>
      <c r="B391" s="30" t="s">
        <v>475</v>
      </c>
      <c r="C391" s="30" t="s">
        <v>58</v>
      </c>
      <c r="D391" s="30" t="s">
        <v>481</v>
      </c>
      <c r="E391" s="31">
        <v>58245</v>
      </c>
      <c r="F391" s="31">
        <v>1770374</v>
      </c>
      <c r="G391" s="32">
        <v>4904</v>
      </c>
      <c r="H391" s="30">
        <v>7639.7</v>
      </c>
      <c r="I391" s="30" t="e">
        <v>#N/A</v>
      </c>
      <c r="J391" s="30" t="e">
        <v>#N/A</v>
      </c>
      <c r="K391" s="30" t="e">
        <v>#N/A</v>
      </c>
    </row>
    <row r="392" spans="1:11" ht="15">
      <c r="A392" s="30" t="s">
        <v>1452</v>
      </c>
      <c r="B392" s="30" t="s">
        <v>475</v>
      </c>
      <c r="C392" s="30" t="s">
        <v>60</v>
      </c>
      <c r="D392" s="30" t="s">
        <v>482</v>
      </c>
      <c r="E392" s="31">
        <v>58304</v>
      </c>
      <c r="F392" s="31">
        <v>1767802</v>
      </c>
      <c r="G392" s="32">
        <v>4922</v>
      </c>
      <c r="H392" s="30">
        <v>7669.2</v>
      </c>
      <c r="I392" s="30" t="e">
        <v>#N/A</v>
      </c>
      <c r="J392" s="30" t="e">
        <v>#N/A</v>
      </c>
      <c r="K392" s="30" t="e">
        <v>#N/A</v>
      </c>
    </row>
    <row r="393" spans="1:11" ht="15">
      <c r="A393" s="30" t="s">
        <v>1453</v>
      </c>
      <c r="B393" s="30" t="s">
        <v>475</v>
      </c>
      <c r="C393" s="30" t="s">
        <v>62</v>
      </c>
      <c r="D393" s="30" t="s">
        <v>483</v>
      </c>
      <c r="E393" s="31">
        <v>58329</v>
      </c>
      <c r="F393" s="31">
        <v>1767619</v>
      </c>
      <c r="G393" s="32">
        <v>4935</v>
      </c>
      <c r="H393" s="30">
        <v>7696.8</v>
      </c>
      <c r="I393" s="30" t="e">
        <v>#N/A</v>
      </c>
      <c r="J393" s="30" t="e">
        <v>#N/A</v>
      </c>
      <c r="K393" s="30" t="e">
        <v>#N/A</v>
      </c>
    </row>
    <row r="394" spans="1:11" ht="15">
      <c r="A394" s="30" t="s">
        <v>1454</v>
      </c>
      <c r="B394" s="30" t="s">
        <v>475</v>
      </c>
      <c r="C394" s="30" t="s">
        <v>64</v>
      </c>
      <c r="D394" s="30" t="s">
        <v>484</v>
      </c>
      <c r="E394" s="31">
        <v>58549</v>
      </c>
      <c r="F394" s="31">
        <v>1774922</v>
      </c>
      <c r="G394" s="32">
        <v>4947</v>
      </c>
      <c r="H394" s="30">
        <v>7720.7</v>
      </c>
      <c r="I394" s="30" t="e">
        <v>#N/A</v>
      </c>
      <c r="J394" s="30" t="e">
        <v>#N/A</v>
      </c>
      <c r="K394" s="30" t="e">
        <v>#N/A</v>
      </c>
    </row>
    <row r="395" spans="1:11" ht="15">
      <c r="A395" s="30" t="s">
        <v>1455</v>
      </c>
      <c r="B395" s="30" t="s">
        <v>475</v>
      </c>
      <c r="C395" s="30" t="s">
        <v>66</v>
      </c>
      <c r="D395" s="30" t="s">
        <v>485</v>
      </c>
      <c r="E395" s="31">
        <v>58527</v>
      </c>
      <c r="F395" s="31">
        <v>1777624</v>
      </c>
      <c r="G395" s="32">
        <v>4955</v>
      </c>
      <c r="H395" s="30">
        <v>7728</v>
      </c>
      <c r="I395" s="30" t="e">
        <v>#N/A</v>
      </c>
      <c r="J395" s="30" t="e">
        <v>#N/A</v>
      </c>
      <c r="K395" s="30" t="e">
        <v>#N/A</v>
      </c>
    </row>
    <row r="396" spans="1:11" ht="15">
      <c r="A396" s="30" t="s">
        <v>1456</v>
      </c>
      <c r="B396" s="30" t="s">
        <v>475</v>
      </c>
      <c r="C396" s="30" t="s">
        <v>68</v>
      </c>
      <c r="D396" s="30" t="s">
        <v>486</v>
      </c>
      <c r="E396" s="31">
        <v>58698</v>
      </c>
      <c r="F396" s="31">
        <v>1787473</v>
      </c>
      <c r="G396" s="32">
        <v>4966</v>
      </c>
      <c r="H396" s="30">
        <v>7729.3</v>
      </c>
      <c r="I396" s="30" t="e">
        <v>#N/A</v>
      </c>
      <c r="J396" s="30" t="e">
        <v>#N/A</v>
      </c>
      <c r="K396" s="30" t="e">
        <v>#N/A</v>
      </c>
    </row>
    <row r="397" spans="1:11" ht="15">
      <c r="A397" s="30" t="s">
        <v>1457</v>
      </c>
      <c r="B397" s="30" t="s">
        <v>475</v>
      </c>
      <c r="C397" s="30" t="s">
        <v>70</v>
      </c>
      <c r="D397" s="30" t="s">
        <v>487</v>
      </c>
      <c r="E397" s="31">
        <v>58918</v>
      </c>
      <c r="F397" s="31">
        <v>1793820</v>
      </c>
      <c r="G397" s="32">
        <v>4992</v>
      </c>
      <c r="H397" s="30">
        <v>7787.1</v>
      </c>
      <c r="I397" s="30" t="e">
        <v>#N/A</v>
      </c>
      <c r="J397" s="30" t="e">
        <v>#N/A</v>
      </c>
      <c r="K397" s="30" t="e">
        <v>#N/A</v>
      </c>
    </row>
    <row r="398" spans="1:11" ht="15">
      <c r="A398" s="30" t="s">
        <v>1458</v>
      </c>
      <c r="B398" s="30" t="s">
        <v>488</v>
      </c>
      <c r="C398" s="30" t="s">
        <v>48</v>
      </c>
      <c r="D398" s="30" t="s">
        <v>489</v>
      </c>
      <c r="E398" s="31">
        <v>59179</v>
      </c>
      <c r="F398" s="31">
        <v>1809392</v>
      </c>
      <c r="G398" s="32">
        <v>5017</v>
      </c>
      <c r="H398" s="30">
        <v>7891.7</v>
      </c>
      <c r="I398" s="30" t="e">
        <v>#N/A</v>
      </c>
      <c r="J398" s="30" t="e">
        <v>#N/A</v>
      </c>
      <c r="K398" s="30" t="e">
        <v>#N/A</v>
      </c>
    </row>
    <row r="399" spans="1:11" ht="15">
      <c r="A399" s="30" t="s">
        <v>1459</v>
      </c>
      <c r="B399" s="30" t="s">
        <v>488</v>
      </c>
      <c r="C399" s="30" t="s">
        <v>50</v>
      </c>
      <c r="D399" s="30" t="s">
        <v>490</v>
      </c>
      <c r="E399" s="31">
        <v>59354</v>
      </c>
      <c r="F399" s="31">
        <v>1813377</v>
      </c>
      <c r="G399" s="32">
        <v>5040</v>
      </c>
      <c r="H399" s="30">
        <v>7924.4</v>
      </c>
      <c r="I399" s="30" t="e">
        <v>#N/A</v>
      </c>
      <c r="J399" s="30" t="e">
        <v>#N/A</v>
      </c>
      <c r="K399" s="30" t="e">
        <v>#N/A</v>
      </c>
    </row>
    <row r="400" spans="1:11" ht="15">
      <c r="A400" s="30" t="s">
        <v>1460</v>
      </c>
      <c r="B400" s="30" t="s">
        <v>488</v>
      </c>
      <c r="C400" s="30" t="s">
        <v>52</v>
      </c>
      <c r="D400" s="30" t="s">
        <v>491</v>
      </c>
      <c r="E400" s="31">
        <v>59616</v>
      </c>
      <c r="F400" s="31">
        <v>1824225</v>
      </c>
      <c r="G400" s="32">
        <v>5057</v>
      </c>
      <c r="H400" s="30">
        <v>7946.6</v>
      </c>
      <c r="I400" s="30" t="e">
        <v>#N/A</v>
      </c>
      <c r="J400" s="30" t="e">
        <v>#N/A</v>
      </c>
      <c r="K400" s="30" t="e">
        <v>#N/A</v>
      </c>
    </row>
    <row r="401" spans="1:11" ht="15">
      <c r="A401" s="30" t="s">
        <v>1461</v>
      </c>
      <c r="B401" s="30" t="s">
        <v>488</v>
      </c>
      <c r="C401" s="30" t="s">
        <v>54</v>
      </c>
      <c r="D401" s="30" t="s">
        <v>492</v>
      </c>
      <c r="E401" s="31">
        <v>59805</v>
      </c>
      <c r="F401" s="31">
        <v>1828838</v>
      </c>
      <c r="G401" s="32">
        <v>5074</v>
      </c>
      <c r="H401" s="30">
        <v>7972.6</v>
      </c>
      <c r="I401" s="30" t="e">
        <v>#N/A</v>
      </c>
      <c r="J401" s="30" t="e">
        <v>#N/A</v>
      </c>
      <c r="K401" s="30" t="e">
        <v>#N/A</v>
      </c>
    </row>
    <row r="402" spans="1:11" ht="15">
      <c r="A402" s="30" t="s">
        <v>1462</v>
      </c>
      <c r="B402" s="30" t="s">
        <v>488</v>
      </c>
      <c r="C402" s="30" t="s">
        <v>56</v>
      </c>
      <c r="D402" s="30" t="s">
        <v>493</v>
      </c>
      <c r="E402" s="31">
        <v>60051</v>
      </c>
      <c r="F402" s="31">
        <v>1830616</v>
      </c>
      <c r="G402" s="32">
        <v>5088</v>
      </c>
      <c r="H402" s="30">
        <v>7989.3</v>
      </c>
      <c r="I402" s="30" t="e">
        <v>#N/A</v>
      </c>
      <c r="J402" s="30" t="e">
        <v>#N/A</v>
      </c>
      <c r="K402" s="30" t="e">
        <v>#N/A</v>
      </c>
    </row>
    <row r="403" spans="1:11" ht="15">
      <c r="A403" s="30" t="s">
        <v>1463</v>
      </c>
      <c r="B403" s="30" t="s">
        <v>488</v>
      </c>
      <c r="C403" s="30" t="s">
        <v>58</v>
      </c>
      <c r="D403" s="30" t="s">
        <v>494</v>
      </c>
      <c r="E403" s="31">
        <v>60355</v>
      </c>
      <c r="F403" s="31">
        <v>1844816</v>
      </c>
      <c r="G403" s="32">
        <v>5114</v>
      </c>
      <c r="H403" s="30">
        <v>8019.4</v>
      </c>
      <c r="I403" s="30" t="e">
        <v>#N/A</v>
      </c>
      <c r="J403" s="30" t="e">
        <v>#N/A</v>
      </c>
      <c r="K403" s="30" t="e">
        <v>#N/A</v>
      </c>
    </row>
    <row r="404" spans="1:11" ht="15">
      <c r="A404" s="30" t="s">
        <v>1464</v>
      </c>
      <c r="B404" s="30" t="s">
        <v>488</v>
      </c>
      <c r="C404" s="30" t="s">
        <v>60</v>
      </c>
      <c r="D404" s="30" t="s">
        <v>495</v>
      </c>
      <c r="E404" s="31">
        <v>60226</v>
      </c>
      <c r="F404" s="31">
        <v>1834259</v>
      </c>
      <c r="G404" s="32">
        <v>5123</v>
      </c>
      <c r="H404" s="30">
        <v>8032.3</v>
      </c>
      <c r="I404" s="30" t="e">
        <v>#N/A</v>
      </c>
      <c r="J404" s="30" t="e">
        <v>#N/A</v>
      </c>
      <c r="K404" s="30" t="e">
        <v>#N/A</v>
      </c>
    </row>
    <row r="405" spans="1:11" ht="15">
      <c r="A405" s="30" t="s">
        <v>1465</v>
      </c>
      <c r="B405" s="30" t="s">
        <v>488</v>
      </c>
      <c r="C405" s="30" t="s">
        <v>62</v>
      </c>
      <c r="D405" s="30" t="s">
        <v>496</v>
      </c>
      <c r="E405" s="31">
        <v>60608</v>
      </c>
      <c r="F405" s="31">
        <v>1845704</v>
      </c>
      <c r="G405" s="32">
        <v>5145</v>
      </c>
      <c r="H405" s="30">
        <v>8066.4</v>
      </c>
      <c r="I405" s="30" t="e">
        <v>#N/A</v>
      </c>
      <c r="J405" s="30" t="e">
        <v>#N/A</v>
      </c>
      <c r="K405" s="30" t="e">
        <v>#N/A</v>
      </c>
    </row>
    <row r="406" spans="1:11" ht="15">
      <c r="A406" s="30" t="s">
        <v>1466</v>
      </c>
      <c r="B406" s="30" t="s">
        <v>488</v>
      </c>
      <c r="C406" s="30" t="s">
        <v>64</v>
      </c>
      <c r="D406" s="30" t="s">
        <v>497</v>
      </c>
      <c r="E406" s="31">
        <v>60688</v>
      </c>
      <c r="F406" s="31">
        <v>1853339</v>
      </c>
      <c r="G406" s="32">
        <v>5144</v>
      </c>
      <c r="H406" s="30">
        <v>8073.1</v>
      </c>
      <c r="I406" s="30" t="e">
        <v>#N/A</v>
      </c>
      <c r="J406" s="30" t="e">
        <v>#N/A</v>
      </c>
      <c r="K406" s="30" t="e">
        <v>#N/A</v>
      </c>
    </row>
    <row r="407" spans="1:11" ht="15">
      <c r="A407" s="30" t="s">
        <v>1467</v>
      </c>
      <c r="B407" s="30" t="s">
        <v>488</v>
      </c>
      <c r="C407" s="30" t="s">
        <v>66</v>
      </c>
      <c r="D407" s="30" t="s">
        <v>498</v>
      </c>
      <c r="E407" s="31">
        <v>61067</v>
      </c>
      <c r="F407" s="31">
        <v>1870424</v>
      </c>
      <c r="G407" s="32">
        <v>5182</v>
      </c>
      <c r="H407" s="30">
        <v>8124.5</v>
      </c>
      <c r="I407" s="30" t="e">
        <v>#N/A</v>
      </c>
      <c r="J407" s="30" t="e">
        <v>#N/A</v>
      </c>
      <c r="K407" s="30" t="e">
        <v>#N/A</v>
      </c>
    </row>
    <row r="408" spans="1:11" ht="15">
      <c r="A408" s="30" t="s">
        <v>1468</v>
      </c>
      <c r="B408" s="30" t="s">
        <v>488</v>
      </c>
      <c r="C408" s="30" t="s">
        <v>68</v>
      </c>
      <c r="D408" s="30" t="s">
        <v>499</v>
      </c>
      <c r="E408" s="31">
        <v>61324</v>
      </c>
      <c r="F408" s="31">
        <v>1874114</v>
      </c>
      <c r="G408" s="32">
        <v>5216</v>
      </c>
      <c r="H408" s="30">
        <v>8170.1</v>
      </c>
      <c r="I408" s="30" t="e">
        <v>#N/A</v>
      </c>
      <c r="J408" s="30" t="e">
        <v>#N/A</v>
      </c>
      <c r="K408" s="30" t="e">
        <v>#N/A</v>
      </c>
    </row>
    <row r="409" spans="1:11" ht="15">
      <c r="A409" s="30" t="s">
        <v>1469</v>
      </c>
      <c r="B409" s="30" t="s">
        <v>488</v>
      </c>
      <c r="C409" s="30" t="s">
        <v>70</v>
      </c>
      <c r="D409" s="30" t="s">
        <v>500</v>
      </c>
      <c r="E409" s="31">
        <v>61586</v>
      </c>
      <c r="F409" s="31">
        <v>1878787</v>
      </c>
      <c r="G409" s="32">
        <v>5240</v>
      </c>
      <c r="H409" s="30">
        <v>8224.1</v>
      </c>
      <c r="I409" s="30" t="e">
        <v>#N/A</v>
      </c>
      <c r="J409" s="30" t="e">
        <v>#N/A</v>
      </c>
      <c r="K409" s="30" t="e">
        <v>#N/A</v>
      </c>
    </row>
    <row r="410" spans="1:11" ht="15">
      <c r="A410" s="30" t="s">
        <v>1470</v>
      </c>
      <c r="B410" s="30" t="s">
        <v>501</v>
      </c>
      <c r="C410" s="30" t="s">
        <v>48</v>
      </c>
      <c r="D410" s="30" t="s">
        <v>502</v>
      </c>
      <c r="E410" s="31">
        <v>61931</v>
      </c>
      <c r="F410" s="31">
        <v>1889643</v>
      </c>
      <c r="G410" s="32">
        <v>5263</v>
      </c>
      <c r="H410" s="30">
        <v>8255.3</v>
      </c>
      <c r="I410" s="30" t="e">
        <v>#N/A</v>
      </c>
      <c r="J410" s="30" t="e">
        <v>#N/A</v>
      </c>
      <c r="K410" s="30" t="e">
        <v>#N/A</v>
      </c>
    </row>
    <row r="411" spans="1:11" ht="15">
      <c r="A411" s="30" t="s">
        <v>1471</v>
      </c>
      <c r="B411" s="30" t="s">
        <v>501</v>
      </c>
      <c r="C411" s="30" t="s">
        <v>50</v>
      </c>
      <c r="D411" s="30" t="s">
        <v>503</v>
      </c>
      <c r="E411" s="31">
        <v>62306</v>
      </c>
      <c r="F411" s="31">
        <v>1907177</v>
      </c>
      <c r="G411" s="32">
        <v>5282</v>
      </c>
      <c r="H411" s="30">
        <v>8280.8</v>
      </c>
      <c r="I411" s="30" t="e">
        <v>#N/A</v>
      </c>
      <c r="J411" s="30" t="e">
        <v>#N/A</v>
      </c>
      <c r="K411" s="30" t="e">
        <v>#N/A</v>
      </c>
    </row>
    <row r="412" spans="1:11" ht="15">
      <c r="A412" s="30" t="s">
        <v>1472</v>
      </c>
      <c r="B412" s="30" t="s">
        <v>501</v>
      </c>
      <c r="C412" s="30" t="s">
        <v>52</v>
      </c>
      <c r="D412" s="30" t="s">
        <v>504</v>
      </c>
      <c r="E412" s="31">
        <v>62540</v>
      </c>
      <c r="F412" s="31">
        <v>1920337</v>
      </c>
      <c r="G412" s="32">
        <v>5303</v>
      </c>
      <c r="H412" s="30">
        <v>8306.8</v>
      </c>
      <c r="I412" s="30" t="e">
        <v>#N/A</v>
      </c>
      <c r="J412" s="30" t="e">
        <v>#N/A</v>
      </c>
      <c r="K412" s="30" t="e">
        <v>#N/A</v>
      </c>
    </row>
    <row r="413" spans="1:11" ht="15">
      <c r="A413" s="30" t="s">
        <v>1473</v>
      </c>
      <c r="B413" s="30" t="s">
        <v>501</v>
      </c>
      <c r="C413" s="30" t="s">
        <v>54</v>
      </c>
      <c r="D413" s="30" t="s">
        <v>505</v>
      </c>
      <c r="E413" s="31">
        <v>62678</v>
      </c>
      <c r="F413" s="31">
        <v>1918173</v>
      </c>
      <c r="G413" s="32">
        <v>5313</v>
      </c>
      <c r="H413" s="30">
        <v>8323.7</v>
      </c>
      <c r="I413" s="30" t="e">
        <v>#N/A</v>
      </c>
      <c r="J413" s="30" t="e">
        <v>#N/A</v>
      </c>
      <c r="K413" s="30" t="e">
        <v>#N/A</v>
      </c>
    </row>
    <row r="414" spans="1:11" ht="15">
      <c r="A414" s="30" t="s">
        <v>1474</v>
      </c>
      <c r="B414" s="30" t="s">
        <v>501</v>
      </c>
      <c r="C414" s="30" t="s">
        <v>56</v>
      </c>
      <c r="D414" s="30" t="s">
        <v>506</v>
      </c>
      <c r="E414" s="31">
        <v>62829</v>
      </c>
      <c r="F414" s="31">
        <v>1921826</v>
      </c>
      <c r="G414" s="32">
        <v>5326</v>
      </c>
      <c r="H414" s="30">
        <v>8351.3</v>
      </c>
      <c r="I414" s="30" t="e">
        <v>#N/A</v>
      </c>
      <c r="J414" s="30" t="e">
        <v>#N/A</v>
      </c>
      <c r="K414" s="30" t="e">
        <v>#N/A</v>
      </c>
    </row>
    <row r="415" spans="1:11" ht="15">
      <c r="A415" s="30" t="s">
        <v>1475</v>
      </c>
      <c r="B415" s="30" t="s">
        <v>501</v>
      </c>
      <c r="C415" s="30" t="s">
        <v>58</v>
      </c>
      <c r="D415" s="30" t="s">
        <v>507</v>
      </c>
      <c r="E415" s="31">
        <v>63015</v>
      </c>
      <c r="F415" s="31">
        <v>1927398</v>
      </c>
      <c r="G415" s="32">
        <v>5334</v>
      </c>
      <c r="H415" s="30">
        <v>8370.6</v>
      </c>
      <c r="I415" s="30" t="e">
        <v>#N/A</v>
      </c>
      <c r="J415" s="30" t="e">
        <v>#N/A</v>
      </c>
      <c r="K415" s="30" t="e">
        <v>#N/A</v>
      </c>
    </row>
    <row r="416" spans="1:11" ht="15">
      <c r="A416" s="30" t="s">
        <v>1476</v>
      </c>
      <c r="B416" s="30" t="s">
        <v>501</v>
      </c>
      <c r="C416" s="30" t="s">
        <v>60</v>
      </c>
      <c r="D416" s="30" t="s">
        <v>508</v>
      </c>
      <c r="E416" s="31">
        <v>63046</v>
      </c>
      <c r="F416" s="31">
        <v>1927656</v>
      </c>
      <c r="G416" s="32">
        <v>5331</v>
      </c>
      <c r="H416" s="30">
        <v>8367.9</v>
      </c>
      <c r="I416" s="30" t="e">
        <v>#N/A</v>
      </c>
      <c r="J416" s="30" t="e">
        <v>#N/A</v>
      </c>
      <c r="K416" s="30" t="e">
        <v>#N/A</v>
      </c>
    </row>
    <row r="417" spans="1:11" ht="15">
      <c r="A417" s="30" t="s">
        <v>1477</v>
      </c>
      <c r="B417" s="30" t="s">
        <v>501</v>
      </c>
      <c r="C417" s="30" t="s">
        <v>62</v>
      </c>
      <c r="D417" s="30" t="s">
        <v>509</v>
      </c>
      <c r="E417" s="31">
        <v>63262</v>
      </c>
      <c r="F417" s="31">
        <v>1933339</v>
      </c>
      <c r="G417" s="32">
        <v>5347</v>
      </c>
      <c r="H417" s="30">
        <v>8381.3</v>
      </c>
      <c r="I417" s="30" t="e">
        <v>#N/A</v>
      </c>
      <c r="J417" s="30" t="e">
        <v>#N/A</v>
      </c>
      <c r="K417" s="30" t="e">
        <v>#N/A</v>
      </c>
    </row>
    <row r="418" spans="1:11" ht="15">
      <c r="A418" s="30" t="s">
        <v>1478</v>
      </c>
      <c r="B418" s="30" t="s">
        <v>501</v>
      </c>
      <c r="C418" s="30" t="s">
        <v>64</v>
      </c>
      <c r="D418" s="30" t="s">
        <v>510</v>
      </c>
      <c r="E418" s="31">
        <v>63384</v>
      </c>
      <c r="F418" s="31">
        <v>1928688</v>
      </c>
      <c r="G418" s="32">
        <v>5363</v>
      </c>
      <c r="H418" s="30">
        <v>8400.3</v>
      </c>
      <c r="I418" s="30" t="e">
        <v>#N/A</v>
      </c>
      <c r="J418" s="30" t="e">
        <v>#N/A</v>
      </c>
      <c r="K418" s="30" t="e">
        <v>#N/A</v>
      </c>
    </row>
    <row r="419" spans="1:11" ht="15">
      <c r="A419" s="30" t="s">
        <v>1479</v>
      </c>
      <c r="B419" s="30" t="s">
        <v>501</v>
      </c>
      <c r="C419" s="30" t="s">
        <v>66</v>
      </c>
      <c r="D419" s="30" t="s">
        <v>511</v>
      </c>
      <c r="E419" s="31">
        <v>63629</v>
      </c>
      <c r="F419" s="31">
        <v>1932439</v>
      </c>
      <c r="G419" s="32">
        <v>5388</v>
      </c>
      <c r="H419" s="30">
        <v>8442.5</v>
      </c>
      <c r="I419" s="30" t="e">
        <v>#N/A</v>
      </c>
      <c r="J419" s="30" t="e">
        <v>#N/A</v>
      </c>
      <c r="K419" s="30" t="e">
        <v>#N/A</v>
      </c>
    </row>
    <row r="420" spans="1:11" ht="15">
      <c r="A420" s="30" t="s">
        <v>1480</v>
      </c>
      <c r="B420" s="30" t="s">
        <v>501</v>
      </c>
      <c r="C420" s="30" t="s">
        <v>68</v>
      </c>
      <c r="D420" s="30" t="s">
        <v>512</v>
      </c>
      <c r="E420" s="31">
        <v>63877</v>
      </c>
      <c r="F420" s="31">
        <v>1949981</v>
      </c>
      <c r="G420" s="32">
        <v>5419</v>
      </c>
      <c r="H420" s="30">
        <v>8481.6</v>
      </c>
      <c r="I420" s="30" t="e">
        <v>#N/A</v>
      </c>
      <c r="J420" s="30" t="e">
        <v>#N/A</v>
      </c>
      <c r="K420" s="30" t="e">
        <v>#N/A</v>
      </c>
    </row>
    <row r="421" spans="1:11" ht="15">
      <c r="A421" s="30" t="s">
        <v>1481</v>
      </c>
      <c r="B421" s="30" t="s">
        <v>501</v>
      </c>
      <c r="C421" s="30" t="s">
        <v>70</v>
      </c>
      <c r="D421" s="30" t="s">
        <v>513</v>
      </c>
      <c r="E421" s="31">
        <v>63965</v>
      </c>
      <c r="F421" s="31">
        <v>1943412</v>
      </c>
      <c r="G421" s="32">
        <v>5410</v>
      </c>
      <c r="H421" s="30">
        <v>8473.8</v>
      </c>
      <c r="I421" s="30" t="e">
        <v>#N/A</v>
      </c>
      <c r="J421" s="30" t="e">
        <v>#N/A</v>
      </c>
      <c r="K421" s="30" t="e">
        <v>#N/A</v>
      </c>
    </row>
    <row r="422" spans="1:11" ht="15">
      <c r="A422" s="30" t="s">
        <v>1482</v>
      </c>
      <c r="B422" s="30" t="s">
        <v>514</v>
      </c>
      <c r="C422" s="30" t="s">
        <v>48</v>
      </c>
      <c r="D422" s="30" t="s">
        <v>515</v>
      </c>
      <c r="E422" s="31">
        <v>64014</v>
      </c>
      <c r="F422" s="31">
        <v>1935994</v>
      </c>
      <c r="G422" s="32">
        <v>5410</v>
      </c>
      <c r="H422" s="30">
        <v>8462.9</v>
      </c>
      <c r="I422" s="30" t="e">
        <v>#N/A</v>
      </c>
      <c r="J422" s="30" t="e">
        <v>#N/A</v>
      </c>
      <c r="K422" s="30" t="e">
        <v>#N/A</v>
      </c>
    </row>
    <row r="423" spans="1:11" ht="15">
      <c r="A423" s="30" t="s">
        <v>1483</v>
      </c>
      <c r="B423" s="30" t="s">
        <v>514</v>
      </c>
      <c r="C423" s="30" t="s">
        <v>50</v>
      </c>
      <c r="D423" s="30" t="s">
        <v>516</v>
      </c>
      <c r="E423" s="31">
        <v>64119</v>
      </c>
      <c r="F423" s="31">
        <v>1938702</v>
      </c>
      <c r="G423" s="32">
        <v>5415</v>
      </c>
      <c r="H423" s="30">
        <v>8460.4</v>
      </c>
      <c r="I423" s="30" t="e">
        <v>#N/A</v>
      </c>
      <c r="J423" s="30" t="e">
        <v>#N/A</v>
      </c>
      <c r="K423" s="30" t="e">
        <v>#N/A</v>
      </c>
    </row>
    <row r="424" spans="1:11" ht="15">
      <c r="A424" s="30" t="s">
        <v>1484</v>
      </c>
      <c r="B424" s="30" t="s">
        <v>514</v>
      </c>
      <c r="C424" s="30" t="s">
        <v>52</v>
      </c>
      <c r="D424" s="30" t="s">
        <v>517</v>
      </c>
      <c r="E424" s="31">
        <v>64144</v>
      </c>
      <c r="F424" s="31">
        <v>1938007</v>
      </c>
      <c r="G424" s="32">
        <v>5426</v>
      </c>
      <c r="H424" s="30">
        <v>8469.9</v>
      </c>
      <c r="I424" s="30" t="e">
        <v>#N/A</v>
      </c>
      <c r="J424" s="30" t="e">
        <v>#N/A</v>
      </c>
      <c r="K424" s="30" t="e">
        <v>#N/A</v>
      </c>
    </row>
    <row r="425" spans="1:11" ht="15">
      <c r="A425" s="30" t="s">
        <v>1485</v>
      </c>
      <c r="B425" s="30" t="s">
        <v>514</v>
      </c>
      <c r="C425" s="30" t="s">
        <v>54</v>
      </c>
      <c r="D425" s="30" t="s">
        <v>518</v>
      </c>
      <c r="E425" s="31">
        <v>64191</v>
      </c>
      <c r="F425" s="31">
        <v>1929418</v>
      </c>
      <c r="G425" s="32">
        <v>5442</v>
      </c>
      <c r="H425" s="30">
        <v>8497.7</v>
      </c>
      <c r="I425" s="30" t="e">
        <v>#N/A</v>
      </c>
      <c r="J425" s="30" t="e">
        <v>#N/A</v>
      </c>
      <c r="K425" s="30" t="e">
        <v>#N/A</v>
      </c>
    </row>
    <row r="426" spans="1:11" ht="15">
      <c r="A426" s="30" t="s">
        <v>1486</v>
      </c>
      <c r="B426" s="30" t="s">
        <v>514</v>
      </c>
      <c r="C426" s="30" t="s">
        <v>56</v>
      </c>
      <c r="D426" s="30" t="s">
        <v>519</v>
      </c>
      <c r="E426" s="31">
        <v>64326</v>
      </c>
      <c r="F426" s="31">
        <v>1937931</v>
      </c>
      <c r="G426" s="32">
        <v>5465</v>
      </c>
      <c r="H426" s="30">
        <v>8530.4</v>
      </c>
      <c r="I426" s="30" t="e">
        <v>#N/A</v>
      </c>
      <c r="J426" s="30" t="e">
        <v>#N/A</v>
      </c>
      <c r="K426" s="30" t="e">
        <v>#N/A</v>
      </c>
    </row>
    <row r="427" spans="1:11" ht="15">
      <c r="A427" s="30" t="s">
        <v>1487</v>
      </c>
      <c r="B427" s="30" t="s">
        <v>514</v>
      </c>
      <c r="C427" s="30" t="s">
        <v>58</v>
      </c>
      <c r="D427" s="30" t="s">
        <v>520</v>
      </c>
      <c r="E427" s="31">
        <v>64363</v>
      </c>
      <c r="F427" s="31">
        <v>1938369</v>
      </c>
      <c r="G427" s="32">
        <v>5473</v>
      </c>
      <c r="H427" s="30">
        <v>8539.7</v>
      </c>
      <c r="I427" s="30" t="e">
        <v>#N/A</v>
      </c>
      <c r="J427" s="30" t="e">
        <v>#N/A</v>
      </c>
      <c r="K427" s="30" t="e">
        <v>#N/A</v>
      </c>
    </row>
    <row r="428" spans="1:11" ht="15">
      <c r="A428" s="30" t="s">
        <v>1488</v>
      </c>
      <c r="B428" s="30" t="s">
        <v>514</v>
      </c>
      <c r="C428" s="30" t="s">
        <v>60</v>
      </c>
      <c r="D428" s="30" t="s">
        <v>521</v>
      </c>
      <c r="E428" s="31">
        <v>64347</v>
      </c>
      <c r="F428" s="31">
        <v>1936179</v>
      </c>
      <c r="G428" s="32">
        <v>5492</v>
      </c>
      <c r="H428" s="30">
        <v>8568.8</v>
      </c>
      <c r="I428" s="30" t="e">
        <v>#N/A</v>
      </c>
      <c r="J428" s="30" t="e">
        <v>#N/A</v>
      </c>
      <c r="K428" s="30" t="e">
        <v>#N/A</v>
      </c>
    </row>
    <row r="429" spans="1:11" ht="15">
      <c r="A429" s="30" t="s">
        <v>1489</v>
      </c>
      <c r="B429" s="30" t="s">
        <v>514</v>
      </c>
      <c r="C429" s="30" t="s">
        <v>62</v>
      </c>
      <c r="D429" s="30" t="s">
        <v>522</v>
      </c>
      <c r="E429" s="31">
        <v>64291</v>
      </c>
      <c r="F429" s="31">
        <v>1935449</v>
      </c>
      <c r="G429" s="32">
        <v>5494</v>
      </c>
      <c r="H429" s="30">
        <v>8565</v>
      </c>
      <c r="I429" s="30" t="e">
        <v>#N/A</v>
      </c>
      <c r="J429" s="30" t="e">
        <v>#N/A</v>
      </c>
      <c r="K429" s="30" t="e">
        <v>#N/A</v>
      </c>
    </row>
    <row r="430" spans="1:11" ht="15">
      <c r="A430" s="30" t="s">
        <v>1490</v>
      </c>
      <c r="B430" s="30" t="s">
        <v>514</v>
      </c>
      <c r="C430" s="30" t="s">
        <v>64</v>
      </c>
      <c r="D430" s="30" t="s">
        <v>523</v>
      </c>
      <c r="E430" s="31">
        <v>64189</v>
      </c>
      <c r="F430" s="31">
        <v>1926106</v>
      </c>
      <c r="G430" s="32">
        <v>5506</v>
      </c>
      <c r="H430" s="30">
        <v>8590.1</v>
      </c>
      <c r="I430" s="30" t="e">
        <v>#N/A</v>
      </c>
      <c r="J430" s="30" t="e">
        <v>#N/A</v>
      </c>
      <c r="K430" s="30" t="e">
        <v>#N/A</v>
      </c>
    </row>
    <row r="431" spans="1:11" ht="15">
      <c r="A431" s="30" t="s">
        <v>1491</v>
      </c>
      <c r="B431" s="30" t="s">
        <v>514</v>
      </c>
      <c r="C431" s="30" t="s">
        <v>66</v>
      </c>
      <c r="D431" s="30" t="s">
        <v>524</v>
      </c>
      <c r="E431" s="31">
        <v>64145</v>
      </c>
      <c r="F431" s="31">
        <v>1917911</v>
      </c>
      <c r="G431" s="32">
        <v>5530</v>
      </c>
      <c r="H431" s="30">
        <v>8624.3</v>
      </c>
      <c r="I431" s="30" t="e">
        <v>#N/A</v>
      </c>
      <c r="J431" s="30" t="e">
        <v>#N/A</v>
      </c>
      <c r="K431" s="30" t="e">
        <v>#N/A</v>
      </c>
    </row>
    <row r="432" spans="1:11" ht="15">
      <c r="A432" s="30" t="s">
        <v>1492</v>
      </c>
      <c r="B432" s="30" t="s">
        <v>514</v>
      </c>
      <c r="C432" s="30" t="s">
        <v>68</v>
      </c>
      <c r="D432" s="30" t="s">
        <v>525</v>
      </c>
      <c r="E432" s="31">
        <v>63729</v>
      </c>
      <c r="F432" s="31">
        <v>1892037</v>
      </c>
      <c r="G432" s="32">
        <v>5514</v>
      </c>
      <c r="H432" s="30">
        <v>8585.9</v>
      </c>
      <c r="I432" s="30" t="e">
        <v>#N/A</v>
      </c>
      <c r="J432" s="30" t="e">
        <v>#N/A</v>
      </c>
      <c r="K432" s="30" t="e">
        <v>#N/A</v>
      </c>
    </row>
    <row r="433" spans="1:11" ht="15">
      <c r="A433" s="30" t="s">
        <v>1493</v>
      </c>
      <c r="B433" s="30" t="s">
        <v>514</v>
      </c>
      <c r="C433" s="30" t="s">
        <v>70</v>
      </c>
      <c r="D433" s="30" t="s">
        <v>526</v>
      </c>
      <c r="E433" s="31">
        <v>63098</v>
      </c>
      <c r="F433" s="31">
        <v>1872002</v>
      </c>
      <c r="G433" s="32">
        <v>5483</v>
      </c>
      <c r="H433" s="30">
        <v>8524</v>
      </c>
      <c r="I433" s="30" t="e">
        <v>#N/A</v>
      </c>
      <c r="J433" s="30" t="e">
        <v>#N/A</v>
      </c>
      <c r="K433" s="30" t="e">
        <v>#N/A</v>
      </c>
    </row>
    <row r="434" spans="1:11" ht="15">
      <c r="A434" s="30" t="s">
        <v>1494</v>
      </c>
      <c r="B434" s="30" t="s">
        <v>527</v>
      </c>
      <c r="C434" s="30" t="s">
        <v>48</v>
      </c>
      <c r="D434" s="30" t="s">
        <v>528</v>
      </c>
      <c r="E434" s="31">
        <v>62673</v>
      </c>
      <c r="F434" s="31">
        <v>1856912</v>
      </c>
      <c r="G434" s="32">
        <v>5476</v>
      </c>
      <c r="H434" s="30">
        <v>8514.8</v>
      </c>
      <c r="I434" s="30" t="e">
        <v>#N/A</v>
      </c>
      <c r="J434" s="30" t="e">
        <v>#N/A</v>
      </c>
      <c r="K434" s="30" t="e">
        <v>#N/A</v>
      </c>
    </row>
    <row r="435" spans="1:11" ht="15">
      <c r="A435" s="30" t="s">
        <v>1495</v>
      </c>
      <c r="B435" s="30" t="s">
        <v>527</v>
      </c>
      <c r="C435" s="30" t="s">
        <v>50</v>
      </c>
      <c r="D435" s="30" t="s">
        <v>529</v>
      </c>
      <c r="E435" s="31">
        <v>62172</v>
      </c>
      <c r="F435" s="31">
        <v>1828531</v>
      </c>
      <c r="G435" s="32">
        <v>5484</v>
      </c>
      <c r="H435" s="30">
        <v>8525.2</v>
      </c>
      <c r="I435" s="30" t="e">
        <v>#N/A</v>
      </c>
      <c r="J435" s="30" t="e">
        <v>#N/A</v>
      </c>
      <c r="K435" s="30" t="e">
        <v>#N/A</v>
      </c>
    </row>
    <row r="436" spans="1:11" ht="15">
      <c r="A436" s="30" t="s">
        <v>1496</v>
      </c>
      <c r="B436" s="30" t="s">
        <v>527</v>
      </c>
      <c r="C436" s="30" t="s">
        <v>52</v>
      </c>
      <c r="D436" s="30" t="s">
        <v>530</v>
      </c>
      <c r="E436" s="31">
        <v>61895</v>
      </c>
      <c r="F436" s="31">
        <v>1808741</v>
      </c>
      <c r="G436" s="32">
        <v>5488</v>
      </c>
      <c r="H436" s="30">
        <v>8524</v>
      </c>
      <c r="I436" s="30" t="e">
        <v>#N/A</v>
      </c>
      <c r="J436" s="30" t="e">
        <v>#N/A</v>
      </c>
      <c r="K436" s="30" t="e">
        <v>#N/A</v>
      </c>
    </row>
    <row r="437" spans="1:11" ht="15">
      <c r="A437" s="30" t="s">
        <v>1497</v>
      </c>
      <c r="B437" s="30" t="s">
        <v>527</v>
      </c>
      <c r="C437" s="30" t="s">
        <v>54</v>
      </c>
      <c r="D437" s="30" t="s">
        <v>531</v>
      </c>
      <c r="E437" s="31">
        <v>61666</v>
      </c>
      <c r="F437" s="31">
        <v>1805824</v>
      </c>
      <c r="G437" s="32">
        <v>5472</v>
      </c>
      <c r="H437" s="30">
        <v>8488.5</v>
      </c>
      <c r="I437" s="30" t="e">
        <v>#N/A</v>
      </c>
      <c r="J437" s="30" t="e">
        <v>#N/A</v>
      </c>
      <c r="K437" s="30" t="e">
        <v>#N/A</v>
      </c>
    </row>
    <row r="438" spans="1:11" ht="15">
      <c r="A438" s="30" t="s">
        <v>1498</v>
      </c>
      <c r="B438" s="30" t="s">
        <v>527</v>
      </c>
      <c r="C438" s="30" t="s">
        <v>56</v>
      </c>
      <c r="D438" s="30" t="s">
        <v>532</v>
      </c>
      <c r="E438" s="31">
        <v>61796</v>
      </c>
      <c r="F438" s="31">
        <v>1814996</v>
      </c>
      <c r="G438" s="32">
        <v>5502</v>
      </c>
      <c r="H438" s="30">
        <v>8534.6</v>
      </c>
      <c r="I438" s="30" t="e">
        <v>#N/A</v>
      </c>
      <c r="J438" s="30" t="e">
        <v>#N/A</v>
      </c>
      <c r="K438" s="30" t="e">
        <v>#N/A</v>
      </c>
    </row>
    <row r="439" spans="1:11" ht="15">
      <c r="A439" s="30" t="s">
        <v>1499</v>
      </c>
      <c r="B439" s="30" t="s">
        <v>527</v>
      </c>
      <c r="C439" s="30" t="s">
        <v>58</v>
      </c>
      <c r="D439" s="30" t="s">
        <v>533</v>
      </c>
      <c r="E439" s="31">
        <v>61736</v>
      </c>
      <c r="F439" s="31">
        <v>1814278</v>
      </c>
      <c r="G439" s="32">
        <v>5524</v>
      </c>
      <c r="H439" s="30">
        <v>8579.2</v>
      </c>
      <c r="I439" s="30" t="e">
        <v>#N/A</v>
      </c>
      <c r="J439" s="30" t="e">
        <v>#N/A</v>
      </c>
      <c r="K439" s="30" t="e">
        <v>#N/A</v>
      </c>
    </row>
    <row r="440" spans="1:11" ht="15">
      <c r="A440" s="30" t="s">
        <v>1500</v>
      </c>
      <c r="B440" s="30" t="s">
        <v>527</v>
      </c>
      <c r="C440" s="30" t="s">
        <v>60</v>
      </c>
      <c r="D440" s="30" t="s">
        <v>534</v>
      </c>
      <c r="E440" s="31">
        <v>61908</v>
      </c>
      <c r="F440" s="31">
        <v>1821171</v>
      </c>
      <c r="G440" s="32">
        <v>5552</v>
      </c>
      <c r="H440" s="30">
        <v>8611.2</v>
      </c>
      <c r="I440" s="30" t="e">
        <v>#N/A</v>
      </c>
      <c r="J440" s="30" t="e">
        <v>#N/A</v>
      </c>
      <c r="K440" s="30" t="e">
        <v>#N/A</v>
      </c>
    </row>
    <row r="441" spans="1:11" ht="15">
      <c r="A441" s="30" t="s">
        <v>1501</v>
      </c>
      <c r="B441" s="30" t="s">
        <v>527</v>
      </c>
      <c r="C441" s="30" t="s">
        <v>62</v>
      </c>
      <c r="D441" s="30" t="s">
        <v>535</v>
      </c>
      <c r="E441" s="31">
        <v>62285</v>
      </c>
      <c r="F441" s="31">
        <v>1843627</v>
      </c>
      <c r="G441" s="32">
        <v>5585</v>
      </c>
      <c r="H441" s="30">
        <v>8652.9</v>
      </c>
      <c r="I441" s="30" t="e">
        <v>#N/A</v>
      </c>
      <c r="J441" s="30" t="e">
        <v>#N/A</v>
      </c>
      <c r="K441" s="30" t="e">
        <v>#N/A</v>
      </c>
    </row>
    <row r="442" spans="1:11" ht="15">
      <c r="A442" s="30" t="s">
        <v>1502</v>
      </c>
      <c r="B442" s="30" t="s">
        <v>527</v>
      </c>
      <c r="C442" s="30" t="s">
        <v>64</v>
      </c>
      <c r="D442" s="30" t="s">
        <v>536</v>
      </c>
      <c r="E442" s="31">
        <v>62406</v>
      </c>
      <c r="F442" s="31">
        <v>1847670</v>
      </c>
      <c r="G442" s="32">
        <v>5580</v>
      </c>
      <c r="H442" s="30">
        <v>8654.8</v>
      </c>
      <c r="I442" s="30" t="e">
        <v>#N/A</v>
      </c>
      <c r="J442" s="30" t="e">
        <v>#N/A</v>
      </c>
      <c r="K442" s="30" t="e">
        <v>#N/A</v>
      </c>
    </row>
    <row r="443" spans="1:11" ht="15">
      <c r="A443" s="30" t="s">
        <v>1503</v>
      </c>
      <c r="B443" s="30" t="s">
        <v>527</v>
      </c>
      <c r="C443" s="30" t="s">
        <v>66</v>
      </c>
      <c r="D443" s="30" t="s">
        <v>537</v>
      </c>
      <c r="E443" s="31">
        <v>62635</v>
      </c>
      <c r="F443" s="31">
        <v>1854638</v>
      </c>
      <c r="G443" s="32">
        <v>5602</v>
      </c>
      <c r="H443" s="30">
        <v>8684.3</v>
      </c>
      <c r="I443" s="30" t="e">
        <v>#N/A</v>
      </c>
      <c r="J443" s="30" t="e">
        <v>#N/A</v>
      </c>
      <c r="K443" s="30" t="e">
        <v>#N/A</v>
      </c>
    </row>
    <row r="444" spans="1:11" ht="15">
      <c r="A444" s="30" t="s">
        <v>1504</v>
      </c>
      <c r="B444" s="30" t="s">
        <v>527</v>
      </c>
      <c r="C444" s="30" t="s">
        <v>68</v>
      </c>
      <c r="D444" s="30" t="s">
        <v>538</v>
      </c>
      <c r="E444" s="31">
        <v>62777</v>
      </c>
      <c r="F444" s="31">
        <v>1857562</v>
      </c>
      <c r="G444" s="32">
        <v>5614</v>
      </c>
      <c r="H444" s="30">
        <v>8697.8</v>
      </c>
      <c r="I444" s="30" t="e">
        <v>#N/A</v>
      </c>
      <c r="J444" s="30" t="e">
        <v>#N/A</v>
      </c>
      <c r="K444" s="30" t="e">
        <v>#N/A</v>
      </c>
    </row>
    <row r="445" spans="1:11" ht="15">
      <c r="A445" s="30" t="s">
        <v>1505</v>
      </c>
      <c r="B445" s="30" t="s">
        <v>527</v>
      </c>
      <c r="C445" s="30" t="s">
        <v>70</v>
      </c>
      <c r="D445" s="30" t="s">
        <v>539</v>
      </c>
      <c r="E445" s="31">
        <v>63072</v>
      </c>
      <c r="F445" s="31">
        <v>1873676</v>
      </c>
      <c r="G445" s="32">
        <v>5641</v>
      </c>
      <c r="H445" s="30">
        <v>8741.1</v>
      </c>
      <c r="I445" s="30" t="e">
        <v>#N/A</v>
      </c>
      <c r="J445" s="30" t="e">
        <v>#N/A</v>
      </c>
      <c r="K445" s="30" t="e">
        <v>#N/A</v>
      </c>
    </row>
    <row r="446" spans="1:11" ht="15">
      <c r="A446" s="30" t="s">
        <v>1506</v>
      </c>
      <c r="B446" s="30" t="s">
        <v>540</v>
      </c>
      <c r="C446" s="30" t="s">
        <v>48</v>
      </c>
      <c r="D446" s="30" t="s">
        <v>541</v>
      </c>
      <c r="E446" s="31">
        <v>63537</v>
      </c>
      <c r="F446" s="31">
        <v>1894207</v>
      </c>
      <c r="G446" s="32">
        <v>5681</v>
      </c>
      <c r="H446" s="30">
        <v>8805.4</v>
      </c>
      <c r="I446" s="30" t="e">
        <v>#N/A</v>
      </c>
      <c r="J446" s="30" t="e">
        <v>#N/A</v>
      </c>
      <c r="K446" s="30" t="e">
        <v>#N/A</v>
      </c>
    </row>
    <row r="447" spans="1:11" ht="15">
      <c r="A447" s="30" t="s">
        <v>1507</v>
      </c>
      <c r="B447" s="30" t="s">
        <v>540</v>
      </c>
      <c r="C447" s="30" t="s">
        <v>50</v>
      </c>
      <c r="D447" s="30" t="s">
        <v>542</v>
      </c>
      <c r="E447" s="31">
        <v>63836</v>
      </c>
      <c r="F447" s="31">
        <v>1903209</v>
      </c>
      <c r="G447" s="32">
        <v>5718</v>
      </c>
      <c r="H447" s="30">
        <v>8867.8</v>
      </c>
      <c r="I447" s="30" t="e">
        <v>#N/A</v>
      </c>
      <c r="J447" s="30" t="e">
        <v>#N/A</v>
      </c>
      <c r="K447" s="30" t="e">
        <v>#N/A</v>
      </c>
    </row>
    <row r="448" spans="1:11" ht="15">
      <c r="A448" s="30" t="s">
        <v>1508</v>
      </c>
      <c r="B448" s="30" t="s">
        <v>540</v>
      </c>
      <c r="C448" s="30" t="s">
        <v>52</v>
      </c>
      <c r="D448" s="30" t="s">
        <v>543</v>
      </c>
      <c r="E448" s="31">
        <v>64062</v>
      </c>
      <c r="F448" s="31">
        <v>1894140</v>
      </c>
      <c r="G448" s="32">
        <v>5736</v>
      </c>
      <c r="H448" s="30">
        <v>8882.4</v>
      </c>
      <c r="I448" s="30" t="e">
        <v>#N/A</v>
      </c>
      <c r="J448" s="30" t="e">
        <v>#N/A</v>
      </c>
      <c r="K448" s="30" t="e">
        <v>#N/A</v>
      </c>
    </row>
    <row r="449" spans="1:11" ht="15">
      <c r="A449" s="30" t="s">
        <v>1509</v>
      </c>
      <c r="B449" s="30" t="s">
        <v>540</v>
      </c>
      <c r="C449" s="30" t="s">
        <v>54</v>
      </c>
      <c r="D449" s="30" t="s">
        <v>544</v>
      </c>
      <c r="E449" s="31">
        <v>64307</v>
      </c>
      <c r="F449" s="31">
        <v>1901232</v>
      </c>
      <c r="G449" s="32">
        <v>5767</v>
      </c>
      <c r="H449" s="30">
        <v>8933.2</v>
      </c>
      <c r="I449" s="30" t="e">
        <v>#N/A</v>
      </c>
      <c r="J449" s="30" t="e">
        <v>#N/A</v>
      </c>
      <c r="K449" s="30" t="e">
        <v>#N/A</v>
      </c>
    </row>
    <row r="450" spans="1:11" ht="15">
      <c r="A450" s="30" t="s">
        <v>1510</v>
      </c>
      <c r="B450" s="30" t="s">
        <v>540</v>
      </c>
      <c r="C450" s="30" t="s">
        <v>56</v>
      </c>
      <c r="D450" s="30" t="s">
        <v>545</v>
      </c>
      <c r="E450" s="31">
        <v>64340</v>
      </c>
      <c r="F450" s="31">
        <v>1906152</v>
      </c>
      <c r="G450" s="32">
        <v>5781</v>
      </c>
      <c r="H450" s="30">
        <v>8955.9</v>
      </c>
      <c r="I450" s="30" t="e">
        <v>#N/A</v>
      </c>
      <c r="J450" s="30" t="e">
        <v>#N/A</v>
      </c>
      <c r="K450" s="30" t="e">
        <v>#N/A</v>
      </c>
    </row>
    <row r="451" spans="1:11" ht="15">
      <c r="A451" s="30" t="s">
        <v>1511</v>
      </c>
      <c r="B451" s="30" t="s">
        <v>540</v>
      </c>
      <c r="C451" s="30" t="s">
        <v>58</v>
      </c>
      <c r="D451" s="30" t="s">
        <v>546</v>
      </c>
      <c r="E451" s="31">
        <v>64413</v>
      </c>
      <c r="F451" s="31">
        <v>1907163</v>
      </c>
      <c r="G451" s="32">
        <v>5787</v>
      </c>
      <c r="H451" s="30">
        <v>8952</v>
      </c>
      <c r="I451" s="30" t="e">
        <v>#N/A</v>
      </c>
      <c r="J451" s="30" t="e">
        <v>#N/A</v>
      </c>
      <c r="K451" s="30" t="e">
        <v>#N/A</v>
      </c>
    </row>
    <row r="452" spans="1:11" ht="15">
      <c r="A452" s="30" t="s">
        <v>1512</v>
      </c>
      <c r="B452" s="30" t="s">
        <v>540</v>
      </c>
      <c r="C452" s="30" t="s">
        <v>60</v>
      </c>
      <c r="D452" s="30" t="s">
        <v>547</v>
      </c>
      <c r="E452" s="31">
        <v>64554</v>
      </c>
      <c r="F452" s="31">
        <v>1912398</v>
      </c>
      <c r="G452" s="32">
        <v>5804</v>
      </c>
      <c r="H452" s="30">
        <v>8979</v>
      </c>
      <c r="I452" s="30" t="e">
        <v>#N/A</v>
      </c>
      <c r="J452" s="30" t="e">
        <v>#N/A</v>
      </c>
      <c r="K452" s="30" t="e">
        <v>#N/A</v>
      </c>
    </row>
    <row r="453" spans="1:11" ht="15">
      <c r="A453" s="30" t="s">
        <v>1513</v>
      </c>
      <c r="B453" s="30" t="s">
        <v>540</v>
      </c>
      <c r="C453" s="30" t="s">
        <v>62</v>
      </c>
      <c r="D453" s="30" t="s">
        <v>548</v>
      </c>
      <c r="E453" s="31">
        <v>64697</v>
      </c>
      <c r="F453" s="31">
        <v>1910592</v>
      </c>
      <c r="G453" s="32">
        <v>5827</v>
      </c>
      <c r="H453" s="30">
        <v>9012.8</v>
      </c>
      <c r="I453" s="30" t="e">
        <v>#N/A</v>
      </c>
      <c r="J453" s="30" t="e">
        <v>#N/A</v>
      </c>
      <c r="K453" s="30" t="e">
        <v>#N/A</v>
      </c>
    </row>
    <row r="454" spans="1:11" ht="15">
      <c r="A454" s="30" t="s">
        <v>1514</v>
      </c>
      <c r="B454" s="30" t="s">
        <v>540</v>
      </c>
      <c r="C454" s="30" t="s">
        <v>64</v>
      </c>
      <c r="D454" s="30" t="s">
        <v>549</v>
      </c>
      <c r="E454" s="31">
        <v>64921</v>
      </c>
      <c r="F454" s="31">
        <v>1917648</v>
      </c>
      <c r="G454" s="32">
        <v>5839</v>
      </c>
      <c r="H454" s="30">
        <v>9034.3</v>
      </c>
      <c r="I454" s="30" t="e">
        <v>#N/A</v>
      </c>
      <c r="J454" s="30" t="e">
        <v>#N/A</v>
      </c>
      <c r="K454" s="30" t="e">
        <v>#N/A</v>
      </c>
    </row>
    <row r="455" spans="1:11" ht="15">
      <c r="A455" s="30" t="s">
        <v>1515</v>
      </c>
      <c r="B455" s="30" t="s">
        <v>540</v>
      </c>
      <c r="C455" s="30" t="s">
        <v>66</v>
      </c>
      <c r="D455" s="30" t="s">
        <v>550</v>
      </c>
      <c r="E455" s="31">
        <v>64877</v>
      </c>
      <c r="F455" s="31">
        <v>1908588</v>
      </c>
      <c r="G455" s="32">
        <v>5849</v>
      </c>
      <c r="H455" s="30">
        <v>9045.3</v>
      </c>
      <c r="I455" s="30" t="e">
        <v>#N/A</v>
      </c>
      <c r="J455" s="30" t="e">
        <v>#N/A</v>
      </c>
      <c r="K455" s="30" t="e">
        <v>#N/A</v>
      </c>
    </row>
    <row r="456" spans="1:11" ht="15">
      <c r="A456" s="30" t="s">
        <v>1516</v>
      </c>
      <c r="B456" s="30" t="s">
        <v>540</v>
      </c>
      <c r="C456" s="30" t="s">
        <v>68</v>
      </c>
      <c r="D456" s="30" t="s">
        <v>551</v>
      </c>
      <c r="E456" s="31">
        <v>65164</v>
      </c>
      <c r="F456" s="31">
        <v>1915696</v>
      </c>
      <c r="G456" s="32">
        <v>5860</v>
      </c>
      <c r="H456" s="30">
        <v>9055.6</v>
      </c>
      <c r="I456" s="30" t="e">
        <v>#N/A</v>
      </c>
      <c r="J456" s="30" t="e">
        <v>#N/A</v>
      </c>
      <c r="K456" s="30" t="e">
        <v>#N/A</v>
      </c>
    </row>
    <row r="457" spans="1:11" ht="15">
      <c r="A457" s="30" t="s">
        <v>1517</v>
      </c>
      <c r="B457" s="30" t="s">
        <v>540</v>
      </c>
      <c r="C457" s="30" t="s">
        <v>70</v>
      </c>
      <c r="D457" s="30" t="s">
        <v>552</v>
      </c>
      <c r="E457" s="31">
        <v>65373</v>
      </c>
      <c r="F457" s="31">
        <v>1922158</v>
      </c>
      <c r="G457" s="32">
        <v>5879</v>
      </c>
      <c r="H457" s="30">
        <v>9076</v>
      </c>
      <c r="I457" s="30" t="e">
        <v>#N/A</v>
      </c>
      <c r="J457" s="30" t="e">
        <v>#N/A</v>
      </c>
      <c r="K457" s="30" t="e">
        <v>#N/A</v>
      </c>
    </row>
    <row r="458" spans="1:11" ht="15">
      <c r="A458" s="30" t="s">
        <v>1518</v>
      </c>
      <c r="B458" s="30" t="s">
        <v>553</v>
      </c>
      <c r="C458" s="30" t="s">
        <v>48</v>
      </c>
      <c r="D458" s="30" t="s">
        <v>554</v>
      </c>
      <c r="E458" s="31">
        <v>65636</v>
      </c>
      <c r="F458" s="31">
        <v>1913678</v>
      </c>
      <c r="G458" s="32">
        <v>5911</v>
      </c>
      <c r="H458" s="30">
        <v>9129.4</v>
      </c>
      <c r="I458" s="30" t="e">
        <v>#N/A</v>
      </c>
      <c r="J458" s="30" t="e">
        <v>#N/A</v>
      </c>
      <c r="K458" s="30" t="e">
        <v>#N/A</v>
      </c>
    </row>
    <row r="459" spans="1:11" ht="15">
      <c r="A459" s="30" t="s">
        <v>1519</v>
      </c>
      <c r="B459" s="30" t="s">
        <v>553</v>
      </c>
      <c r="C459" s="30" t="s">
        <v>50</v>
      </c>
      <c r="D459" s="30" t="s">
        <v>555</v>
      </c>
      <c r="E459" s="31">
        <v>65932</v>
      </c>
      <c r="F459" s="31">
        <v>1944576</v>
      </c>
      <c r="G459" s="32">
        <v>5930</v>
      </c>
      <c r="H459" s="30">
        <v>9159.5</v>
      </c>
      <c r="I459" s="30" t="e">
        <v>#N/A</v>
      </c>
      <c r="J459" s="30" t="e">
        <v>#N/A</v>
      </c>
      <c r="K459" s="30" t="e">
        <v>#N/A</v>
      </c>
    </row>
    <row r="460" spans="1:11" ht="15">
      <c r="A460" s="30" t="s">
        <v>1520</v>
      </c>
      <c r="B460" s="30" t="s">
        <v>553</v>
      </c>
      <c r="C460" s="30" t="s">
        <v>52</v>
      </c>
      <c r="D460" s="30" t="s">
        <v>556</v>
      </c>
      <c r="E460" s="31">
        <v>66341</v>
      </c>
      <c r="F460" s="31">
        <v>1952565</v>
      </c>
      <c r="G460" s="32">
        <v>5969</v>
      </c>
      <c r="H460" s="30">
        <v>9217.8</v>
      </c>
      <c r="I460" s="30" t="e">
        <v>#N/A</v>
      </c>
      <c r="J460" s="30" t="e">
        <v>#N/A</v>
      </c>
      <c r="K460" s="30" t="e">
        <v>#N/A</v>
      </c>
    </row>
    <row r="461" spans="1:11" ht="15">
      <c r="A461" s="30" t="s">
        <v>1521</v>
      </c>
      <c r="B461" s="30" t="s">
        <v>553</v>
      </c>
      <c r="C461" s="30" t="s">
        <v>54</v>
      </c>
      <c r="D461" s="30" t="s">
        <v>557</v>
      </c>
      <c r="E461" s="31">
        <v>66654</v>
      </c>
      <c r="F461" s="31">
        <v>1968192</v>
      </c>
      <c r="G461" s="32">
        <v>5992</v>
      </c>
      <c r="H461" s="30">
        <v>9253.9</v>
      </c>
      <c r="I461" s="30" t="e">
        <v>#N/A</v>
      </c>
      <c r="J461" s="30" t="e">
        <v>#N/A</v>
      </c>
      <c r="K461" s="30" t="e">
        <v>#N/A</v>
      </c>
    </row>
    <row r="462" spans="1:11" ht="15">
      <c r="A462" s="30" t="s">
        <v>1522</v>
      </c>
      <c r="B462" s="30" t="s">
        <v>553</v>
      </c>
      <c r="C462" s="30" t="s">
        <v>56</v>
      </c>
      <c r="D462" s="30" t="s">
        <v>558</v>
      </c>
      <c r="E462" s="31">
        <v>66957</v>
      </c>
      <c r="F462" s="31">
        <v>1977840</v>
      </c>
      <c r="G462" s="32">
        <v>6020</v>
      </c>
      <c r="H462" s="30">
        <v>9299.1</v>
      </c>
      <c r="I462" s="30" t="e">
        <v>#N/A</v>
      </c>
      <c r="J462" s="30" t="e">
        <v>#N/A</v>
      </c>
      <c r="K462" s="30" t="e">
        <v>#N/A</v>
      </c>
    </row>
    <row r="463" spans="1:11" ht="15">
      <c r="A463" s="30" t="s">
        <v>1523</v>
      </c>
      <c r="B463" s="30" t="s">
        <v>553</v>
      </c>
      <c r="C463" s="30" t="s">
        <v>58</v>
      </c>
      <c r="D463" s="30" t="s">
        <v>559</v>
      </c>
      <c r="E463" s="31">
        <v>67281</v>
      </c>
      <c r="F463" s="31">
        <v>1986984</v>
      </c>
      <c r="G463" s="32">
        <v>6050</v>
      </c>
      <c r="H463" s="30">
        <v>9343.6</v>
      </c>
      <c r="I463" s="30" t="e">
        <v>#N/A</v>
      </c>
      <c r="J463" s="30" t="e">
        <v>#N/A</v>
      </c>
      <c r="K463" s="30" t="e">
        <v>#N/A</v>
      </c>
    </row>
    <row r="464" spans="1:11" ht="15">
      <c r="A464" s="30" t="s">
        <v>1524</v>
      </c>
      <c r="B464" s="30" t="s">
        <v>553</v>
      </c>
      <c r="C464" s="30" t="s">
        <v>60</v>
      </c>
      <c r="D464" s="30" t="s">
        <v>560</v>
      </c>
      <c r="E464" s="31">
        <v>67537</v>
      </c>
      <c r="F464" s="31">
        <v>1988716</v>
      </c>
      <c r="G464" s="32">
        <v>6073</v>
      </c>
      <c r="H464" s="30">
        <v>9372.8</v>
      </c>
      <c r="I464" s="30" t="e">
        <v>#N/A</v>
      </c>
      <c r="J464" s="30" t="e">
        <v>#N/A</v>
      </c>
      <c r="K464" s="30" t="e">
        <v>#N/A</v>
      </c>
    </row>
    <row r="465" spans="1:11" ht="15">
      <c r="A465" s="30" t="s">
        <v>1525</v>
      </c>
      <c r="B465" s="30" t="s">
        <v>553</v>
      </c>
      <c r="C465" s="30" t="s">
        <v>62</v>
      </c>
      <c r="D465" s="30" t="s">
        <v>561</v>
      </c>
      <c r="E465" s="31">
        <v>67746</v>
      </c>
      <c r="F465" s="31">
        <v>1993994</v>
      </c>
      <c r="G465" s="32">
        <v>6103</v>
      </c>
      <c r="H465" s="30">
        <v>9412.6</v>
      </c>
      <c r="I465" s="30" t="e">
        <v>#N/A</v>
      </c>
      <c r="J465" s="30" t="e">
        <v>#N/A</v>
      </c>
      <c r="K465" s="30" t="e">
        <v>#N/A</v>
      </c>
    </row>
    <row r="466" spans="1:11" ht="15">
      <c r="A466" s="30" t="s">
        <v>1526</v>
      </c>
      <c r="B466" s="30" t="s">
        <v>553</v>
      </c>
      <c r="C466" s="30" t="s">
        <v>64</v>
      </c>
      <c r="D466" s="30" t="s">
        <v>562</v>
      </c>
      <c r="E466" s="31">
        <v>68129</v>
      </c>
      <c r="F466" s="31">
        <v>2005302</v>
      </c>
      <c r="G466" s="32">
        <v>6136</v>
      </c>
      <c r="H466" s="30">
        <v>9458.1</v>
      </c>
      <c r="I466" s="30" t="e">
        <v>#N/A</v>
      </c>
      <c r="J466" s="30" t="e">
        <v>#N/A</v>
      </c>
      <c r="K466" s="30" t="e">
        <v>#N/A</v>
      </c>
    </row>
    <row r="467" spans="1:11" ht="15">
      <c r="A467" s="30" t="s">
        <v>1527</v>
      </c>
      <c r="B467" s="30" t="s">
        <v>553</v>
      </c>
      <c r="C467" s="30" t="s">
        <v>66</v>
      </c>
      <c r="D467" s="30" t="s">
        <v>563</v>
      </c>
      <c r="E467" s="31">
        <v>68331</v>
      </c>
      <c r="F467" s="31">
        <v>2016108</v>
      </c>
      <c r="G467" s="32">
        <v>6164</v>
      </c>
      <c r="H467" s="30">
        <v>9499.4</v>
      </c>
      <c r="I467" s="30" t="e">
        <v>#N/A</v>
      </c>
      <c r="J467" s="30" t="e">
        <v>#N/A</v>
      </c>
      <c r="K467" s="30" t="e">
        <v>#N/A</v>
      </c>
    </row>
    <row r="468" spans="1:11" ht="15">
      <c r="A468" s="30" t="s">
        <v>1528</v>
      </c>
      <c r="B468" s="30" t="s">
        <v>553</v>
      </c>
      <c r="C468" s="30" t="s">
        <v>68</v>
      </c>
      <c r="D468" s="30" t="s">
        <v>564</v>
      </c>
      <c r="E468" s="31">
        <v>68658</v>
      </c>
      <c r="F468" s="31">
        <v>2020488</v>
      </c>
      <c r="G468" s="32">
        <v>6198</v>
      </c>
      <c r="H468" s="30">
        <v>9555</v>
      </c>
      <c r="I468" s="30" t="e">
        <v>#N/A</v>
      </c>
      <c r="J468" s="30" t="e">
        <v>#N/A</v>
      </c>
      <c r="K468" s="30" t="e">
        <v>#N/A</v>
      </c>
    </row>
    <row r="469" spans="1:11" ht="15">
      <c r="A469" s="30" t="s">
        <v>1529</v>
      </c>
      <c r="B469" s="30" t="s">
        <v>553</v>
      </c>
      <c r="C469" s="30" t="s">
        <v>70</v>
      </c>
      <c r="D469" s="30" t="s">
        <v>565</v>
      </c>
      <c r="E469" s="31">
        <v>68870</v>
      </c>
      <c r="F469" s="31">
        <v>2021447</v>
      </c>
      <c r="G469" s="32">
        <v>6231</v>
      </c>
      <c r="H469" s="30">
        <v>9607.8</v>
      </c>
      <c r="I469" s="30" t="e">
        <v>#N/A</v>
      </c>
      <c r="J469" s="30" t="e">
        <v>#N/A</v>
      </c>
      <c r="K469" s="30" t="e">
        <v>#N/A</v>
      </c>
    </row>
    <row r="470" spans="1:11" ht="15">
      <c r="A470" s="30" t="s">
        <v>1530</v>
      </c>
      <c r="B470" s="30" t="s">
        <v>566</v>
      </c>
      <c r="C470" s="30" t="s">
        <v>48</v>
      </c>
      <c r="D470" s="30" t="s">
        <v>567</v>
      </c>
      <c r="E470" s="31">
        <v>68984</v>
      </c>
      <c r="F470" s="31">
        <v>1996109</v>
      </c>
      <c r="G470" s="32">
        <v>6251</v>
      </c>
      <c r="H470" s="30">
        <v>9641.4</v>
      </c>
      <c r="I470" s="30" t="e">
        <v>#N/A</v>
      </c>
      <c r="J470" s="30" t="e">
        <v>#N/A</v>
      </c>
      <c r="K470" s="30" t="e">
        <v>#N/A</v>
      </c>
    </row>
    <row r="471" spans="1:11" ht="15">
      <c r="A471" s="30" t="s">
        <v>1531</v>
      </c>
      <c r="B471" s="30" t="s">
        <v>566</v>
      </c>
      <c r="C471" s="30" t="s">
        <v>50</v>
      </c>
      <c r="D471" s="30" t="s">
        <v>568</v>
      </c>
      <c r="E471" s="31">
        <v>69277</v>
      </c>
      <c r="F471" s="31">
        <v>2020941</v>
      </c>
      <c r="G471" s="32">
        <v>6272</v>
      </c>
      <c r="H471" s="30">
        <v>9670</v>
      </c>
      <c r="I471" s="30" t="e">
        <v>#N/A</v>
      </c>
      <c r="J471" s="30" t="e">
        <v>#N/A</v>
      </c>
      <c r="K471" s="30" t="e">
        <v>#N/A</v>
      </c>
    </row>
    <row r="472" spans="1:11" ht="15">
      <c r="A472" s="30" t="s">
        <v>1532</v>
      </c>
      <c r="B472" s="30" t="s">
        <v>566</v>
      </c>
      <c r="C472" s="30" t="s">
        <v>52</v>
      </c>
      <c r="D472" s="30" t="s">
        <v>569</v>
      </c>
      <c r="E472" s="31">
        <v>69730</v>
      </c>
      <c r="F472" s="31">
        <v>2046901</v>
      </c>
      <c r="G472" s="32">
        <v>6308</v>
      </c>
      <c r="H472" s="30">
        <v>9714.1</v>
      </c>
      <c r="I472" s="30" t="e">
        <v>#N/A</v>
      </c>
      <c r="J472" s="30" t="e">
        <v>#N/A</v>
      </c>
      <c r="K472" s="30" t="e">
        <v>#N/A</v>
      </c>
    </row>
    <row r="473" spans="1:11" ht="15">
      <c r="A473" s="30" t="s">
        <v>1533</v>
      </c>
      <c r="B473" s="30" t="s">
        <v>566</v>
      </c>
      <c r="C473" s="30" t="s">
        <v>54</v>
      </c>
      <c r="D473" s="30" t="s">
        <v>570</v>
      </c>
      <c r="E473" s="31">
        <v>70366</v>
      </c>
      <c r="F473" s="31">
        <v>2066054</v>
      </c>
      <c r="G473" s="32">
        <v>6340</v>
      </c>
      <c r="H473" s="30">
        <v>9765.6</v>
      </c>
      <c r="I473" s="30" t="e">
        <v>#N/A</v>
      </c>
      <c r="J473" s="30" t="e">
        <v>#N/A</v>
      </c>
      <c r="K473" s="30" t="e">
        <v>#N/A</v>
      </c>
    </row>
    <row r="474" spans="1:11" ht="15">
      <c r="A474" s="30" t="s">
        <v>1534</v>
      </c>
      <c r="B474" s="30" t="s">
        <v>566</v>
      </c>
      <c r="C474" s="30" t="s">
        <v>56</v>
      </c>
      <c r="D474" s="30" t="s">
        <v>571</v>
      </c>
      <c r="E474" s="31">
        <v>70675</v>
      </c>
      <c r="F474" s="31">
        <v>2074288</v>
      </c>
      <c r="G474" s="32">
        <v>6376</v>
      </c>
      <c r="H474" s="30">
        <v>9826.1</v>
      </c>
      <c r="I474" s="30" t="e">
        <v>#N/A</v>
      </c>
      <c r="J474" s="30" t="e">
        <v>#N/A</v>
      </c>
      <c r="K474" s="30" t="e">
        <v>#N/A</v>
      </c>
    </row>
    <row r="475" spans="1:11" ht="15">
      <c r="A475" s="30" t="s">
        <v>1535</v>
      </c>
      <c r="B475" s="30" t="s">
        <v>566</v>
      </c>
      <c r="C475" s="30" t="s">
        <v>58</v>
      </c>
      <c r="D475" s="30" t="s">
        <v>572</v>
      </c>
      <c r="E475" s="31">
        <v>71099</v>
      </c>
      <c r="F475" s="31">
        <v>2091606</v>
      </c>
      <c r="G475" s="32">
        <v>6413</v>
      </c>
      <c r="H475" s="30">
        <v>9886.3</v>
      </c>
      <c r="I475" s="30" t="e">
        <v>#N/A</v>
      </c>
      <c r="J475" s="30" t="e">
        <v>#N/A</v>
      </c>
      <c r="K475" s="30" t="e">
        <v>#N/A</v>
      </c>
    </row>
    <row r="476" spans="1:11" ht="15">
      <c r="A476" s="30" t="s">
        <v>1536</v>
      </c>
      <c r="B476" s="30" t="s">
        <v>566</v>
      </c>
      <c r="C476" s="30" t="s">
        <v>60</v>
      </c>
      <c r="D476" s="30" t="s">
        <v>573</v>
      </c>
      <c r="E476" s="31">
        <v>71304</v>
      </c>
      <c r="F476" s="31">
        <v>2097350</v>
      </c>
      <c r="G476" s="32">
        <v>6438</v>
      </c>
      <c r="H476" s="30">
        <v>9926.8</v>
      </c>
      <c r="I476" s="30" t="e">
        <v>#N/A</v>
      </c>
      <c r="J476" s="30" t="e">
        <v>#N/A</v>
      </c>
      <c r="K476" s="30" t="e">
        <v>#N/A</v>
      </c>
    </row>
    <row r="477" spans="1:11" ht="15">
      <c r="A477" s="30" t="s">
        <v>1537</v>
      </c>
      <c r="B477" s="30" t="s">
        <v>566</v>
      </c>
      <c r="C477" s="30" t="s">
        <v>62</v>
      </c>
      <c r="D477" s="30" t="s">
        <v>574</v>
      </c>
      <c r="E477" s="31">
        <v>71590</v>
      </c>
      <c r="F477" s="31">
        <v>2098811</v>
      </c>
      <c r="G477" s="32">
        <v>6459</v>
      </c>
      <c r="H477" s="30">
        <v>9951</v>
      </c>
      <c r="I477" s="30" t="e">
        <v>#N/A</v>
      </c>
      <c r="J477" s="30" t="e">
        <v>#N/A</v>
      </c>
      <c r="K477" s="30" t="e">
        <v>#N/A</v>
      </c>
    </row>
    <row r="478" spans="1:11" ht="15">
      <c r="A478" s="30" t="s">
        <v>1538</v>
      </c>
      <c r="B478" s="30" t="s">
        <v>566</v>
      </c>
      <c r="C478" s="30" t="s">
        <v>64</v>
      </c>
      <c r="D478" s="30" t="s">
        <v>575</v>
      </c>
      <c r="E478" s="31">
        <v>71799</v>
      </c>
      <c r="F478" s="31">
        <v>2105720</v>
      </c>
      <c r="G478" s="32">
        <v>6477</v>
      </c>
      <c r="H478" s="30">
        <v>9978.1</v>
      </c>
      <c r="I478" s="30" t="e">
        <v>#N/A</v>
      </c>
      <c r="J478" s="30" t="e">
        <v>#N/A</v>
      </c>
      <c r="K478" s="30" t="e">
        <v>#N/A</v>
      </c>
    </row>
    <row r="479" spans="1:11" ht="15">
      <c r="A479" s="30" t="s">
        <v>1539</v>
      </c>
      <c r="B479" s="30" t="s">
        <v>566</v>
      </c>
      <c r="C479" s="30" t="s">
        <v>66</v>
      </c>
      <c r="D479" s="30" t="s">
        <v>576</v>
      </c>
      <c r="E479" s="31">
        <v>72096</v>
      </c>
      <c r="F479" s="31">
        <v>2112809</v>
      </c>
      <c r="G479" s="32">
        <v>6502</v>
      </c>
      <c r="H479" s="30">
        <v>10019.9</v>
      </c>
      <c r="I479" s="30" t="e">
        <v>#N/A</v>
      </c>
      <c r="J479" s="30" t="e">
        <v>#N/A</v>
      </c>
      <c r="K479" s="30" t="e">
        <v>#N/A</v>
      </c>
    </row>
    <row r="480" spans="1:11" ht="15">
      <c r="A480" s="30" t="s">
        <v>1540</v>
      </c>
      <c r="B480" s="30" t="s">
        <v>566</v>
      </c>
      <c r="C480" s="30" t="s">
        <v>68</v>
      </c>
      <c r="D480" s="30" t="s">
        <v>577</v>
      </c>
      <c r="E480" s="31">
        <v>72497</v>
      </c>
      <c r="F480" s="31">
        <v>2119759</v>
      </c>
      <c r="G480" s="32">
        <v>6532</v>
      </c>
      <c r="H480" s="30">
        <v>10066.1</v>
      </c>
      <c r="I480" s="30" t="e">
        <v>#N/A</v>
      </c>
      <c r="J480" s="30" t="e">
        <v>#N/A</v>
      </c>
      <c r="K480" s="30" t="e">
        <v>#N/A</v>
      </c>
    </row>
    <row r="481" spans="1:11" ht="15">
      <c r="A481" s="30" t="s">
        <v>1541</v>
      </c>
      <c r="B481" s="30" t="s">
        <v>566</v>
      </c>
      <c r="C481" s="30" t="s">
        <v>70</v>
      </c>
      <c r="D481" s="30" t="s">
        <v>578</v>
      </c>
      <c r="E481" s="31">
        <v>72762</v>
      </c>
      <c r="F481" s="31">
        <v>2127684</v>
      </c>
      <c r="G481" s="32">
        <v>6551</v>
      </c>
      <c r="H481" s="30">
        <v>10091.2</v>
      </c>
      <c r="I481" s="30" t="e">
        <v>#N/A</v>
      </c>
      <c r="J481" s="30" t="e">
        <v>#N/A</v>
      </c>
      <c r="K481" s="30" t="e">
        <v>#N/A</v>
      </c>
    </row>
    <row r="482" spans="1:11" ht="15">
      <c r="A482" s="30" t="s">
        <v>1542</v>
      </c>
      <c r="B482" s="30" t="s">
        <v>579</v>
      </c>
      <c r="C482" s="30" t="s">
        <v>48</v>
      </c>
      <c r="D482" s="30" t="s">
        <v>580</v>
      </c>
      <c r="E482" s="31">
        <v>72873</v>
      </c>
      <c r="F482" s="31">
        <v>2123860</v>
      </c>
      <c r="G482" s="32">
        <v>6571</v>
      </c>
      <c r="H482" s="30">
        <v>10120.4</v>
      </c>
      <c r="I482" s="30" t="e">
        <v>#N/A</v>
      </c>
      <c r="J482" s="30" t="e">
        <v>#N/A</v>
      </c>
      <c r="K482" s="30" t="e">
        <v>#N/A</v>
      </c>
    </row>
    <row r="483" spans="1:11" ht="15">
      <c r="A483" s="30" t="s">
        <v>1543</v>
      </c>
      <c r="B483" s="30" t="s">
        <v>579</v>
      </c>
      <c r="C483" s="30" t="s">
        <v>50</v>
      </c>
      <c r="D483" s="30" t="s">
        <v>581</v>
      </c>
      <c r="E483" s="31">
        <v>73107</v>
      </c>
      <c r="F483" s="31">
        <v>2136288</v>
      </c>
      <c r="G483" s="32">
        <v>6592</v>
      </c>
      <c r="H483" s="30">
        <v>10143</v>
      </c>
      <c r="I483" s="30" t="e">
        <v>#N/A</v>
      </c>
      <c r="J483" s="30" t="e">
        <v>#N/A</v>
      </c>
      <c r="K483" s="30" t="e">
        <v>#N/A</v>
      </c>
    </row>
    <row r="484" spans="1:11" ht="15">
      <c r="A484" s="30" t="s">
        <v>1544</v>
      </c>
      <c r="B484" s="30" t="s">
        <v>579</v>
      </c>
      <c r="C484" s="30" t="s">
        <v>52</v>
      </c>
      <c r="D484" s="30" t="s">
        <v>582</v>
      </c>
      <c r="E484" s="31">
        <v>73524</v>
      </c>
      <c r="F484" s="31">
        <v>2155733</v>
      </c>
      <c r="G484" s="32">
        <v>6620</v>
      </c>
      <c r="H484" s="30">
        <v>10173.3</v>
      </c>
      <c r="I484" s="30" t="e">
        <v>#N/A</v>
      </c>
      <c r="J484" s="30" t="e">
        <v>#N/A</v>
      </c>
      <c r="K484" s="30" t="e">
        <v>#N/A</v>
      </c>
    </row>
    <row r="485" spans="1:11" ht="15">
      <c r="A485" s="30" t="s">
        <v>1545</v>
      </c>
      <c r="B485" s="30" t="s">
        <v>579</v>
      </c>
      <c r="C485" s="30" t="s">
        <v>54</v>
      </c>
      <c r="D485" s="30" t="s">
        <v>583</v>
      </c>
      <c r="E485" s="31">
        <v>73441</v>
      </c>
      <c r="F485" s="31">
        <v>2120436</v>
      </c>
      <c r="G485" s="32">
        <v>6614</v>
      </c>
      <c r="H485" s="30">
        <v>10179.3</v>
      </c>
      <c r="I485" s="30" t="e">
        <v>#N/A</v>
      </c>
      <c r="J485" s="30" t="e">
        <v>#N/A</v>
      </c>
      <c r="K485" s="30" t="e">
        <v>#N/A</v>
      </c>
    </row>
    <row r="486" spans="1:11" ht="15">
      <c r="A486" s="30" t="s">
        <v>1546</v>
      </c>
      <c r="B486" s="30" t="s">
        <v>579</v>
      </c>
      <c r="C486" s="30" t="s">
        <v>56</v>
      </c>
      <c r="D486" s="30" t="s">
        <v>584</v>
      </c>
      <c r="E486" s="31">
        <v>73801</v>
      </c>
      <c r="F486" s="31">
        <v>2149136</v>
      </c>
      <c r="G486" s="32">
        <v>6621</v>
      </c>
      <c r="H486" s="30">
        <v>10174.2</v>
      </c>
      <c r="I486" s="30" t="e">
        <v>#N/A</v>
      </c>
      <c r="J486" s="30" t="e">
        <v>#N/A</v>
      </c>
      <c r="K486" s="30" t="e">
        <v>#N/A</v>
      </c>
    </row>
    <row r="487" spans="1:11" ht="15">
      <c r="A487" s="30" t="s">
        <v>1547</v>
      </c>
      <c r="B487" s="30" t="s">
        <v>579</v>
      </c>
      <c r="C487" s="30" t="s">
        <v>58</v>
      </c>
      <c r="D487" s="30" t="s">
        <v>585</v>
      </c>
      <c r="E487" s="31">
        <v>74064</v>
      </c>
      <c r="F487" s="31">
        <v>2156755</v>
      </c>
      <c r="G487" s="32">
        <v>6623</v>
      </c>
      <c r="H487" s="30">
        <v>10165.1</v>
      </c>
      <c r="I487" s="30" t="e">
        <v>#N/A</v>
      </c>
      <c r="J487" s="30" t="e">
        <v>#N/A</v>
      </c>
      <c r="K487" s="30" t="e">
        <v>#N/A</v>
      </c>
    </row>
    <row r="488" spans="1:11" ht="15">
      <c r="A488" s="30" t="s">
        <v>1548</v>
      </c>
      <c r="B488" s="30" t="s">
        <v>579</v>
      </c>
      <c r="C488" s="30" t="s">
        <v>60</v>
      </c>
      <c r="D488" s="30" t="s">
        <v>586</v>
      </c>
      <c r="E488" s="31">
        <v>74065</v>
      </c>
      <c r="F488" s="31">
        <v>2155900</v>
      </c>
      <c r="G488" s="32">
        <v>6608</v>
      </c>
      <c r="H488" s="30">
        <v>10131.7</v>
      </c>
      <c r="I488" s="30" t="e">
        <v>#N/A</v>
      </c>
      <c r="J488" s="30" t="e">
        <v>#N/A</v>
      </c>
      <c r="K488" s="30" t="e">
        <v>#N/A</v>
      </c>
    </row>
    <row r="489" spans="1:11" ht="15">
      <c r="A489" s="30" t="s">
        <v>1549</v>
      </c>
      <c r="B489" s="30" t="s">
        <v>579</v>
      </c>
      <c r="C489" s="30" t="s">
        <v>62</v>
      </c>
      <c r="D489" s="30" t="s">
        <v>587</v>
      </c>
      <c r="E489" s="31">
        <v>74068</v>
      </c>
      <c r="F489" s="31">
        <v>2154405</v>
      </c>
      <c r="G489" s="32">
        <v>6617</v>
      </c>
      <c r="H489" s="30">
        <v>10136.6</v>
      </c>
      <c r="I489" s="30" t="e">
        <v>#N/A</v>
      </c>
      <c r="J489" s="30" t="e">
        <v>#N/A</v>
      </c>
      <c r="K489" s="30" t="e">
        <v>#N/A</v>
      </c>
    </row>
    <row r="490" spans="1:11" ht="15">
      <c r="A490" s="30" t="s">
        <v>1550</v>
      </c>
      <c r="B490" s="30" t="s">
        <v>579</v>
      </c>
      <c r="C490" s="30" t="s">
        <v>64</v>
      </c>
      <c r="D490" s="30" t="s">
        <v>588</v>
      </c>
      <c r="E490" s="31">
        <v>74197</v>
      </c>
      <c r="F490" s="31">
        <v>2158464</v>
      </c>
      <c r="G490" s="32">
        <v>6639</v>
      </c>
      <c r="H490" s="30">
        <v>10169.3</v>
      </c>
      <c r="I490" s="30" t="e">
        <v>#N/A</v>
      </c>
      <c r="J490" s="30" t="e">
        <v>#N/A</v>
      </c>
      <c r="K490" s="30" t="e">
        <v>#N/A</v>
      </c>
    </row>
    <row r="491" spans="1:11" ht="15">
      <c r="A491" s="30" t="s">
        <v>1551</v>
      </c>
      <c r="B491" s="30" t="s">
        <v>579</v>
      </c>
      <c r="C491" s="30" t="s">
        <v>66</v>
      </c>
      <c r="D491" s="30" t="s">
        <v>589</v>
      </c>
      <c r="E491" s="31">
        <v>74346</v>
      </c>
      <c r="F491" s="31">
        <v>2162629</v>
      </c>
      <c r="G491" s="32">
        <v>6674</v>
      </c>
      <c r="H491" s="30">
        <v>10225.3</v>
      </c>
      <c r="I491" s="30" t="e">
        <v>#N/A</v>
      </c>
      <c r="J491" s="30" t="e">
        <v>#N/A</v>
      </c>
      <c r="K491" s="30" t="e">
        <v>#N/A</v>
      </c>
    </row>
    <row r="492" spans="1:11" ht="15">
      <c r="A492" s="30" t="s">
        <v>1552</v>
      </c>
      <c r="B492" s="30" t="s">
        <v>579</v>
      </c>
      <c r="C492" s="30" t="s">
        <v>68</v>
      </c>
      <c r="D492" s="30" t="s">
        <v>590</v>
      </c>
      <c r="E492" s="31">
        <v>74403</v>
      </c>
      <c r="F492" s="31">
        <v>2163804</v>
      </c>
      <c r="G492" s="32">
        <v>6693</v>
      </c>
      <c r="H492" s="30">
        <v>10266.7</v>
      </c>
      <c r="I492" s="30" t="e">
        <v>#N/A</v>
      </c>
      <c r="J492" s="30" t="e">
        <v>#N/A</v>
      </c>
      <c r="K492" s="30" t="e">
        <v>#N/A</v>
      </c>
    </row>
    <row r="493" spans="1:11" ht="15">
      <c r="A493" s="30" t="s">
        <v>1553</v>
      </c>
      <c r="B493" s="30" t="s">
        <v>579</v>
      </c>
      <c r="C493" s="30" t="s">
        <v>70</v>
      </c>
      <c r="D493" s="30" t="s">
        <v>591</v>
      </c>
      <c r="E493" s="31">
        <v>74493</v>
      </c>
      <c r="F493" s="31">
        <v>2160637</v>
      </c>
      <c r="G493" s="32">
        <v>6702</v>
      </c>
      <c r="H493" s="30">
        <v>10266.9</v>
      </c>
      <c r="I493" s="30" t="e">
        <v>#N/A</v>
      </c>
      <c r="J493" s="30" t="e">
        <v>#N/A</v>
      </c>
      <c r="K493" s="30" t="e">
        <v>#N/A</v>
      </c>
    </row>
    <row r="494" spans="1:11" ht="15">
      <c r="A494" s="30" t="s">
        <v>1554</v>
      </c>
      <c r="B494" s="30" t="s">
        <v>592</v>
      </c>
      <c r="C494" s="30" t="s">
        <v>48</v>
      </c>
      <c r="D494" s="30" t="s">
        <v>593</v>
      </c>
      <c r="E494" s="31">
        <v>74601</v>
      </c>
      <c r="F494" s="31">
        <v>2155825</v>
      </c>
      <c r="G494" s="32">
        <v>6713</v>
      </c>
      <c r="H494" s="30">
        <v>10268.9</v>
      </c>
      <c r="I494" s="30" t="e">
        <v>#N/A</v>
      </c>
      <c r="J494" s="30" t="e">
        <v>#N/A</v>
      </c>
      <c r="K494" s="30" t="e">
        <v>#N/A</v>
      </c>
    </row>
    <row r="495" spans="1:11" ht="15">
      <c r="A495" s="30" t="s">
        <v>1555</v>
      </c>
      <c r="B495" s="30" t="s">
        <v>592</v>
      </c>
      <c r="C495" s="30" t="s">
        <v>50</v>
      </c>
      <c r="D495" s="30" t="s">
        <v>594</v>
      </c>
      <c r="E495" s="31">
        <v>74656</v>
      </c>
      <c r="F495" s="31">
        <v>2158196</v>
      </c>
      <c r="G495" s="32">
        <v>6731</v>
      </c>
      <c r="H495" s="30">
        <v>10293.9</v>
      </c>
      <c r="I495" s="30" t="e">
        <v>#N/A</v>
      </c>
      <c r="J495" s="30" t="e">
        <v>#N/A</v>
      </c>
      <c r="K495" s="30" t="e">
        <v>#N/A</v>
      </c>
    </row>
    <row r="496" spans="1:11" ht="15">
      <c r="A496" s="30" t="s">
        <v>1556</v>
      </c>
      <c r="B496" s="30" t="s">
        <v>592</v>
      </c>
      <c r="C496" s="30" t="s">
        <v>52</v>
      </c>
      <c r="D496" s="30" t="s">
        <v>595</v>
      </c>
      <c r="E496" s="31">
        <v>74698</v>
      </c>
      <c r="F496" s="31">
        <v>2152947</v>
      </c>
      <c r="G496" s="32">
        <v>6743</v>
      </c>
      <c r="H496" s="30">
        <v>10299.5</v>
      </c>
      <c r="I496" s="30" t="e">
        <v>#N/A</v>
      </c>
      <c r="J496" s="30" t="e">
        <v>#N/A</v>
      </c>
      <c r="K496" s="30" t="e">
        <v>#N/A</v>
      </c>
    </row>
    <row r="497" spans="1:11" ht="15">
      <c r="A497" s="30" t="s">
        <v>1557</v>
      </c>
      <c r="B497" s="30" t="s">
        <v>592</v>
      </c>
      <c r="C497" s="30" t="s">
        <v>54</v>
      </c>
      <c r="D497" s="30" t="s">
        <v>596</v>
      </c>
      <c r="E497" s="31">
        <v>74267</v>
      </c>
      <c r="F497" s="31">
        <v>2131149</v>
      </c>
      <c r="G497" s="32">
        <v>6708</v>
      </c>
      <c r="H497" s="30">
        <v>10235.6</v>
      </c>
      <c r="I497" s="30" t="e">
        <v>#N/A</v>
      </c>
      <c r="J497" s="30" t="e">
        <v>#N/A</v>
      </c>
      <c r="K497" s="30" t="e">
        <v>#N/A</v>
      </c>
    </row>
    <row r="498" spans="1:11" ht="15">
      <c r="A498" s="30" t="s">
        <v>1558</v>
      </c>
      <c r="B498" s="30" t="s">
        <v>592</v>
      </c>
      <c r="C498" s="30" t="s">
        <v>56</v>
      </c>
      <c r="D498" s="30" t="s">
        <v>597</v>
      </c>
      <c r="E498" s="31">
        <v>73965</v>
      </c>
      <c r="F498" s="31">
        <v>2112950</v>
      </c>
      <c r="G498" s="32">
        <v>6700</v>
      </c>
      <c r="H498" s="30">
        <v>10218.9</v>
      </c>
      <c r="I498" s="30" t="e">
        <v>#N/A</v>
      </c>
      <c r="J498" s="30" t="e">
        <v>#N/A</v>
      </c>
      <c r="K498" s="30" t="e">
        <v>#N/A</v>
      </c>
    </row>
    <row r="499" spans="1:11" ht="15">
      <c r="A499" s="30" t="s">
        <v>1559</v>
      </c>
      <c r="B499" s="30" t="s">
        <v>592</v>
      </c>
      <c r="C499" s="30" t="s">
        <v>58</v>
      </c>
      <c r="D499" s="30" t="s">
        <v>598</v>
      </c>
      <c r="E499" s="31">
        <v>73658</v>
      </c>
      <c r="F499" s="31">
        <v>2096325</v>
      </c>
      <c r="G499" s="32">
        <v>6693</v>
      </c>
      <c r="H499" s="30">
        <v>10205</v>
      </c>
      <c r="I499" s="30" t="e">
        <v>#N/A</v>
      </c>
      <c r="J499" s="30" t="e">
        <v>#N/A</v>
      </c>
      <c r="K499" s="30" t="e">
        <v>#N/A</v>
      </c>
    </row>
    <row r="500" spans="1:11" ht="15">
      <c r="A500" s="30" t="s">
        <v>1560</v>
      </c>
      <c r="B500" s="30" t="s">
        <v>592</v>
      </c>
      <c r="C500" s="30" t="s">
        <v>60</v>
      </c>
      <c r="D500" s="30" t="s">
        <v>599</v>
      </c>
      <c r="E500" s="31">
        <v>73419</v>
      </c>
      <c r="F500" s="31">
        <v>2083460</v>
      </c>
      <c r="G500" s="32">
        <v>6693</v>
      </c>
      <c r="H500" s="30">
        <v>10194.1</v>
      </c>
      <c r="I500" s="30" t="e">
        <v>#N/A</v>
      </c>
      <c r="J500" s="30" t="e">
        <v>#N/A</v>
      </c>
      <c r="K500" s="30" t="e">
        <v>#N/A</v>
      </c>
    </row>
    <row r="501" spans="1:11" ht="15">
      <c r="A501" s="30" t="s">
        <v>1561</v>
      </c>
      <c r="B501" s="30" t="s">
        <v>592</v>
      </c>
      <c r="C501" s="30" t="s">
        <v>62</v>
      </c>
      <c r="D501" s="30" t="s">
        <v>600</v>
      </c>
      <c r="E501" s="31">
        <v>73687</v>
      </c>
      <c r="F501" s="31">
        <v>2102946</v>
      </c>
      <c r="G501" s="32">
        <v>6704</v>
      </c>
      <c r="H501" s="30">
        <v>10213.6</v>
      </c>
      <c r="I501" s="30" t="e">
        <v>#N/A</v>
      </c>
      <c r="J501" s="30" t="e">
        <v>#N/A</v>
      </c>
      <c r="K501" s="30" t="e">
        <v>#N/A</v>
      </c>
    </row>
    <row r="502" spans="1:11" ht="15">
      <c r="A502" s="30" t="s">
        <v>1562</v>
      </c>
      <c r="B502" s="30" t="s">
        <v>592</v>
      </c>
      <c r="C502" s="30" t="s">
        <v>64</v>
      </c>
      <c r="D502" s="30" t="s">
        <v>601</v>
      </c>
      <c r="E502" s="31">
        <v>73880</v>
      </c>
      <c r="F502" s="31">
        <v>2108773</v>
      </c>
      <c r="G502" s="32">
        <v>6717</v>
      </c>
      <c r="H502" s="30">
        <v>10226.1</v>
      </c>
      <c r="I502" s="30" t="e">
        <v>#N/A</v>
      </c>
      <c r="J502" s="30" t="e">
        <v>#N/A</v>
      </c>
      <c r="K502" s="30" t="e">
        <v>#N/A</v>
      </c>
    </row>
    <row r="503" spans="1:11" ht="15">
      <c r="A503" s="30" t="s">
        <v>1563</v>
      </c>
      <c r="B503" s="30" t="s">
        <v>592</v>
      </c>
      <c r="C503" s="30" t="s">
        <v>66</v>
      </c>
      <c r="D503" s="30" t="s">
        <v>602</v>
      </c>
      <c r="E503" s="31">
        <v>74105</v>
      </c>
      <c r="F503" s="31">
        <v>2120589</v>
      </c>
      <c r="G503" s="32">
        <v>6730</v>
      </c>
      <c r="H503" s="30">
        <v>10233.9</v>
      </c>
      <c r="I503" s="30" t="e">
        <v>#N/A</v>
      </c>
      <c r="J503" s="30" t="e">
        <v>#N/A</v>
      </c>
      <c r="K503" s="30" t="e">
        <v>#N/A</v>
      </c>
    </row>
    <row r="504" spans="1:11" ht="15">
      <c r="A504" s="30" t="s">
        <v>1564</v>
      </c>
      <c r="B504" s="30" t="s">
        <v>592</v>
      </c>
      <c r="C504" s="30" t="s">
        <v>68</v>
      </c>
      <c r="D504" s="30" t="s">
        <v>603</v>
      </c>
      <c r="E504" s="31">
        <v>74357</v>
      </c>
      <c r="F504" s="31">
        <v>2134062</v>
      </c>
      <c r="G504" s="32">
        <v>6745</v>
      </c>
      <c r="H504" s="30">
        <v>10253</v>
      </c>
      <c r="I504" s="30" t="e">
        <v>#N/A</v>
      </c>
      <c r="J504" s="30" t="e">
        <v>#N/A</v>
      </c>
      <c r="K504" s="30" t="e">
        <v>#N/A</v>
      </c>
    </row>
    <row r="505" spans="1:11" ht="15">
      <c r="A505" s="30" t="s">
        <v>1565</v>
      </c>
      <c r="B505" s="30" t="s">
        <v>592</v>
      </c>
      <c r="C505" s="30" t="s">
        <v>70</v>
      </c>
      <c r="D505" s="30" t="s">
        <v>604</v>
      </c>
      <c r="E505" s="31">
        <v>74570</v>
      </c>
      <c r="F505" s="31">
        <v>2139568</v>
      </c>
      <c r="G505" s="32">
        <v>6765</v>
      </c>
      <c r="H505" s="30">
        <v>10272</v>
      </c>
      <c r="I505" s="30" t="e">
        <v>#N/A</v>
      </c>
      <c r="J505" s="30" t="e">
        <v>#N/A</v>
      </c>
      <c r="K505" s="30" t="e">
        <v>#N/A</v>
      </c>
    </row>
    <row r="506" spans="1:11" ht="15">
      <c r="A506" s="30" t="s">
        <v>1566</v>
      </c>
      <c r="B506" s="30" t="s">
        <v>605</v>
      </c>
      <c r="C506" s="30" t="s">
        <v>48</v>
      </c>
      <c r="D506" s="30" t="s">
        <v>606</v>
      </c>
      <c r="E506" s="31">
        <v>74677</v>
      </c>
      <c r="F506" s="31">
        <v>2149311</v>
      </c>
      <c r="G506" s="32">
        <v>6780</v>
      </c>
      <c r="H506" s="30">
        <v>10289.3</v>
      </c>
      <c r="I506" s="30" t="e">
        <v>#N/A</v>
      </c>
      <c r="J506" s="30" t="e">
        <v>#N/A</v>
      </c>
      <c r="K506" s="30" t="e">
        <v>#N/A</v>
      </c>
    </row>
    <row r="507" spans="1:11" ht="15">
      <c r="A507" s="30" t="s">
        <v>1567</v>
      </c>
      <c r="B507" s="30" t="s">
        <v>605</v>
      </c>
      <c r="C507" s="30" t="s">
        <v>50</v>
      </c>
      <c r="D507" s="30" t="s">
        <v>607</v>
      </c>
      <c r="E507" s="31">
        <v>74759</v>
      </c>
      <c r="F507" s="31">
        <v>2138118</v>
      </c>
      <c r="G507" s="32">
        <v>6801</v>
      </c>
      <c r="H507" s="30">
        <v>10320.2</v>
      </c>
      <c r="I507" s="30" t="e">
        <v>#N/A</v>
      </c>
      <c r="J507" s="30" t="e">
        <v>#N/A</v>
      </c>
      <c r="K507" s="30" t="e">
        <v>#N/A</v>
      </c>
    </row>
    <row r="508" spans="1:11" ht="15">
      <c r="A508" s="30" t="s">
        <v>1568</v>
      </c>
      <c r="B508" s="30" t="s">
        <v>605</v>
      </c>
      <c r="C508" s="30" t="s">
        <v>52</v>
      </c>
      <c r="D508" s="30" t="s">
        <v>608</v>
      </c>
      <c r="E508" s="31">
        <v>74918</v>
      </c>
      <c r="F508" s="31">
        <v>2149099</v>
      </c>
      <c r="G508" s="32">
        <v>6811</v>
      </c>
      <c r="H508" s="30">
        <v>10330.8</v>
      </c>
      <c r="I508" s="30" t="e">
        <v>#N/A</v>
      </c>
      <c r="J508" s="30" t="e">
        <v>#N/A</v>
      </c>
      <c r="K508" s="30" t="e">
        <v>#N/A</v>
      </c>
    </row>
    <row r="509" spans="1:11" ht="15">
      <c r="A509" s="30" t="s">
        <v>1569</v>
      </c>
      <c r="B509" s="30" t="s">
        <v>605</v>
      </c>
      <c r="C509" s="30" t="s">
        <v>54</v>
      </c>
      <c r="D509" s="30" t="s">
        <v>609</v>
      </c>
      <c r="E509" s="31">
        <v>75023</v>
      </c>
      <c r="F509" s="31">
        <v>2152559</v>
      </c>
      <c r="G509" s="32">
        <v>6833</v>
      </c>
      <c r="H509" s="30">
        <v>10367.3</v>
      </c>
      <c r="I509" s="30" t="e">
        <v>#N/A</v>
      </c>
      <c r="J509" s="30" t="e">
        <v>#N/A</v>
      </c>
      <c r="K509" s="30" t="e">
        <v>#N/A</v>
      </c>
    </row>
    <row r="510" spans="1:11" ht="15">
      <c r="A510" s="30" t="s">
        <v>1570</v>
      </c>
      <c r="B510" s="30" t="s">
        <v>605</v>
      </c>
      <c r="C510" s="30" t="s">
        <v>56</v>
      </c>
      <c r="D510" s="30" t="s">
        <v>610</v>
      </c>
      <c r="E510" s="31">
        <v>75095</v>
      </c>
      <c r="F510" s="31">
        <v>2152629</v>
      </c>
      <c r="G510" s="32">
        <v>6842</v>
      </c>
      <c r="H510" s="30">
        <v>10381.2</v>
      </c>
      <c r="I510" s="30" t="e">
        <v>#N/A</v>
      </c>
      <c r="J510" s="30" t="e">
        <v>#N/A</v>
      </c>
      <c r="K510" s="30" t="e">
        <v>#N/A</v>
      </c>
    </row>
    <row r="511" spans="1:11" ht="15">
      <c r="A511" s="30" t="s">
        <v>1571</v>
      </c>
      <c r="B511" s="30" t="s">
        <v>605</v>
      </c>
      <c r="C511" s="30" t="s">
        <v>58</v>
      </c>
      <c r="D511" s="30" t="s">
        <v>611</v>
      </c>
      <c r="E511" s="31">
        <v>75331</v>
      </c>
      <c r="F511" s="31">
        <v>2152163</v>
      </c>
      <c r="G511" s="32">
        <v>6852</v>
      </c>
      <c r="H511" s="30">
        <v>10392.5</v>
      </c>
      <c r="I511" s="30" t="e">
        <v>#N/A</v>
      </c>
      <c r="J511" s="30" t="e">
        <v>#N/A</v>
      </c>
      <c r="K511" s="30" t="e">
        <v>#N/A</v>
      </c>
    </row>
    <row r="512" spans="1:11" ht="15">
      <c r="A512" s="30" t="s">
        <v>1572</v>
      </c>
      <c r="B512" s="30" t="s">
        <v>605</v>
      </c>
      <c r="C512" s="30" t="s">
        <v>60</v>
      </c>
      <c r="D512" s="30" t="s">
        <v>612</v>
      </c>
      <c r="E512" s="31">
        <v>75427</v>
      </c>
      <c r="F512" s="31">
        <v>2155226</v>
      </c>
      <c r="G512" s="32">
        <v>6857</v>
      </c>
      <c r="H512" s="30">
        <v>10400.4</v>
      </c>
      <c r="I512" s="30" t="e">
        <v>#N/A</v>
      </c>
      <c r="J512" s="30" t="e">
        <v>#N/A</v>
      </c>
      <c r="K512" s="30" t="e">
        <v>#N/A</v>
      </c>
    </row>
    <row r="513" spans="1:11" ht="15">
      <c r="A513" s="30" t="s">
        <v>1573</v>
      </c>
      <c r="B513" s="30" t="s">
        <v>605</v>
      </c>
      <c r="C513" s="30" t="s">
        <v>62</v>
      </c>
      <c r="D513" s="30" t="s">
        <v>613</v>
      </c>
      <c r="E513" s="31">
        <v>75456</v>
      </c>
      <c r="F513" s="31">
        <v>2155050</v>
      </c>
      <c r="G513" s="32">
        <v>6867</v>
      </c>
      <c r="H513" s="30">
        <v>10408.4</v>
      </c>
      <c r="I513" s="30" t="e">
        <v>#N/A</v>
      </c>
      <c r="J513" s="30" t="e">
        <v>#N/A</v>
      </c>
      <c r="K513" s="30" t="e">
        <v>#N/A</v>
      </c>
    </row>
    <row r="514" spans="1:11" ht="15">
      <c r="A514" s="30" t="s">
        <v>1574</v>
      </c>
      <c r="B514" s="30" t="s">
        <v>605</v>
      </c>
      <c r="C514" s="30" t="s">
        <v>64</v>
      </c>
      <c r="D514" s="30" t="s">
        <v>614</v>
      </c>
      <c r="E514" s="31">
        <v>75448</v>
      </c>
      <c r="F514" s="31">
        <v>2143435</v>
      </c>
      <c r="G514" s="32">
        <v>6870</v>
      </c>
      <c r="H514" s="30">
        <v>10401.8</v>
      </c>
      <c r="I514" s="30" t="e">
        <v>#N/A</v>
      </c>
      <c r="J514" s="30" t="e">
        <v>#N/A</v>
      </c>
      <c r="K514" s="30" t="e">
        <v>#N/A</v>
      </c>
    </row>
    <row r="515" spans="1:11" ht="15">
      <c r="A515" s="30" t="s">
        <v>1575</v>
      </c>
      <c r="B515" s="30" t="s">
        <v>605</v>
      </c>
      <c r="C515" s="30" t="s">
        <v>66</v>
      </c>
      <c r="D515" s="30" t="s">
        <v>615</v>
      </c>
      <c r="E515" s="31">
        <v>75311</v>
      </c>
      <c r="F515" s="31">
        <v>2143697</v>
      </c>
      <c r="G515" s="32">
        <v>6867</v>
      </c>
      <c r="H515" s="30">
        <v>10388.4</v>
      </c>
      <c r="I515" s="30" t="e">
        <v>#N/A</v>
      </c>
      <c r="J515" s="30" t="e">
        <v>#N/A</v>
      </c>
      <c r="K515" s="30" t="e">
        <v>#N/A</v>
      </c>
    </row>
    <row r="516" spans="1:11" ht="15">
      <c r="A516" s="30" t="s">
        <v>1576</v>
      </c>
      <c r="B516" s="30" t="s">
        <v>605</v>
      </c>
      <c r="C516" s="30" t="s">
        <v>68</v>
      </c>
      <c r="D516" s="30" t="s">
        <v>616</v>
      </c>
      <c r="E516" s="31">
        <v>75093</v>
      </c>
      <c r="F516" s="31">
        <v>2134958</v>
      </c>
      <c r="G516" s="32">
        <v>6852</v>
      </c>
      <c r="H516" s="30">
        <v>10351.8</v>
      </c>
      <c r="I516" s="30" t="e">
        <v>#N/A</v>
      </c>
      <c r="J516" s="30" t="e">
        <v>#N/A</v>
      </c>
      <c r="K516" s="30" t="e">
        <v>#N/A</v>
      </c>
    </row>
    <row r="517" spans="1:11" ht="15">
      <c r="A517" s="30" t="s">
        <v>1577</v>
      </c>
      <c r="B517" s="30" t="s">
        <v>605</v>
      </c>
      <c r="C517" s="30" t="s">
        <v>70</v>
      </c>
      <c r="D517" s="30" t="s">
        <v>617</v>
      </c>
      <c r="E517" s="31">
        <v>74820</v>
      </c>
      <c r="F517" s="31">
        <v>2112148</v>
      </c>
      <c r="G517" s="32">
        <v>6843</v>
      </c>
      <c r="H517" s="30">
        <v>10326.8</v>
      </c>
      <c r="I517" s="30" t="e">
        <v>#N/A</v>
      </c>
      <c r="J517" s="30" t="e">
        <v>#N/A</v>
      </c>
      <c r="K517" s="30" t="e">
        <v>#N/A</v>
      </c>
    </row>
    <row r="518" spans="1:11" ht="15">
      <c r="A518" s="30" t="s">
        <v>1578</v>
      </c>
      <c r="B518" s="30" t="s">
        <v>618</v>
      </c>
      <c r="C518" s="30" t="s">
        <v>48</v>
      </c>
      <c r="D518" s="30" t="s">
        <v>619</v>
      </c>
      <c r="E518" s="31">
        <v>74526</v>
      </c>
      <c r="F518" s="31">
        <v>2053434</v>
      </c>
      <c r="G518" s="32">
        <v>6839</v>
      </c>
      <c r="H518" s="30">
        <v>10324.7</v>
      </c>
      <c r="I518" s="30" t="e">
        <v>#N/A</v>
      </c>
      <c r="J518" s="30" t="e">
        <v>#N/A</v>
      </c>
      <c r="K518" s="30" t="e">
        <v>#N/A</v>
      </c>
    </row>
    <row r="519" spans="1:11" ht="15">
      <c r="A519" s="30" t="s">
        <v>1579</v>
      </c>
      <c r="B519" s="30" t="s">
        <v>618</v>
      </c>
      <c r="C519" s="30" t="s">
        <v>50</v>
      </c>
      <c r="D519" s="30" t="s">
        <v>620</v>
      </c>
      <c r="E519" s="31">
        <v>74551</v>
      </c>
      <c r="F519" s="31">
        <v>2116004</v>
      </c>
      <c r="G519" s="32">
        <v>6852</v>
      </c>
      <c r="H519" s="30">
        <v>10345.6</v>
      </c>
      <c r="I519" s="30" t="e">
        <v>#N/A</v>
      </c>
      <c r="J519" s="30" t="e">
        <v>#N/A</v>
      </c>
      <c r="K519" s="30" t="e">
        <v>#N/A</v>
      </c>
    </row>
    <row r="520" spans="1:11" ht="15">
      <c r="A520" s="30" t="s">
        <v>1580</v>
      </c>
      <c r="B520" s="30" t="s">
        <v>618</v>
      </c>
      <c r="C520" s="30" t="s">
        <v>52</v>
      </c>
      <c r="D520" s="30" t="s">
        <v>621</v>
      </c>
      <c r="E520" s="31">
        <v>74408</v>
      </c>
      <c r="F520" s="31">
        <v>2099235</v>
      </c>
      <c r="G520" s="32">
        <v>6856</v>
      </c>
      <c r="H520" s="30">
        <v>10351.5</v>
      </c>
      <c r="I520" s="30" t="e">
        <v>#N/A</v>
      </c>
      <c r="J520" s="30" t="e">
        <v>#N/A</v>
      </c>
      <c r="K520" s="30" t="e">
        <v>#N/A</v>
      </c>
    </row>
    <row r="521" spans="1:11" ht="15">
      <c r="A521" s="30" t="s">
        <v>1581</v>
      </c>
      <c r="B521" s="30" t="s">
        <v>618</v>
      </c>
      <c r="C521" s="30" t="s">
        <v>54</v>
      </c>
      <c r="D521" s="30" t="s">
        <v>622</v>
      </c>
      <c r="E521" s="31">
        <v>74142</v>
      </c>
      <c r="F521" s="31">
        <v>2083720</v>
      </c>
      <c r="G521" s="32">
        <v>6859</v>
      </c>
      <c r="H521" s="30">
        <v>10358.6</v>
      </c>
      <c r="I521" s="30" t="e">
        <v>#N/A</v>
      </c>
      <c r="J521" s="30" t="e">
        <v>#N/A</v>
      </c>
      <c r="K521" s="30" t="e">
        <v>#N/A</v>
      </c>
    </row>
    <row r="522" spans="1:11" ht="15">
      <c r="A522" s="30" t="s">
        <v>1582</v>
      </c>
      <c r="B522" s="30" t="s">
        <v>618</v>
      </c>
      <c r="C522" s="30" t="s">
        <v>56</v>
      </c>
      <c r="D522" s="30" t="s">
        <v>623</v>
      </c>
      <c r="E522" s="31">
        <v>74104</v>
      </c>
      <c r="F522" s="31">
        <v>2082815</v>
      </c>
      <c r="G522" s="32">
        <v>6877</v>
      </c>
      <c r="H522" s="30">
        <v>10387.5</v>
      </c>
      <c r="I522" s="30" t="e">
        <v>#N/A</v>
      </c>
      <c r="J522" s="30" t="e">
        <v>#N/A</v>
      </c>
      <c r="K522" s="30" t="e">
        <v>#N/A</v>
      </c>
    </row>
    <row r="523" spans="1:11" ht="15">
      <c r="A523" s="30" t="s">
        <v>1583</v>
      </c>
      <c r="B523" s="30" t="s">
        <v>618</v>
      </c>
      <c r="C523" s="30" t="s">
        <v>58</v>
      </c>
      <c r="D523" s="30" t="s">
        <v>624</v>
      </c>
      <c r="E523" s="31">
        <v>73848</v>
      </c>
      <c r="F523" s="31">
        <v>2074045</v>
      </c>
      <c r="G523" s="32">
        <v>6882</v>
      </c>
      <c r="H523" s="30">
        <v>10393.2</v>
      </c>
      <c r="I523" s="30" t="e">
        <v>#N/A</v>
      </c>
      <c r="J523" s="30" t="e">
        <v>#N/A</v>
      </c>
      <c r="K523" s="30" t="e">
        <v>#N/A</v>
      </c>
    </row>
    <row r="524" spans="1:11" ht="15">
      <c r="A524" s="30" t="s">
        <v>1584</v>
      </c>
      <c r="B524" s="30" t="s">
        <v>618</v>
      </c>
      <c r="C524" s="30" t="s">
        <v>60</v>
      </c>
      <c r="D524" s="30" t="s">
        <v>625</v>
      </c>
      <c r="E524" s="31">
        <v>73632</v>
      </c>
      <c r="F524" s="31">
        <v>2067886</v>
      </c>
      <c r="G524" s="32">
        <v>6887</v>
      </c>
      <c r="H524" s="30">
        <v>10400.1</v>
      </c>
      <c r="I524" s="30" t="e">
        <v>#N/A</v>
      </c>
      <c r="J524" s="30" t="e">
        <v>#N/A</v>
      </c>
      <c r="K524" s="30" t="e">
        <v>#N/A</v>
      </c>
    </row>
    <row r="525" spans="1:11" ht="15">
      <c r="A525" s="30" t="s">
        <v>1585</v>
      </c>
      <c r="B525" s="30" t="s">
        <v>618</v>
      </c>
      <c r="C525" s="30" t="s">
        <v>62</v>
      </c>
      <c r="D525" s="30" t="s">
        <v>626</v>
      </c>
      <c r="E525" s="31">
        <v>73434</v>
      </c>
      <c r="F525" s="31">
        <v>2054691</v>
      </c>
      <c r="G525" s="32">
        <v>6888</v>
      </c>
      <c r="H525" s="30">
        <v>10401</v>
      </c>
      <c r="I525" s="30" t="e">
        <v>#N/A</v>
      </c>
      <c r="J525" s="30" t="e">
        <v>#N/A</v>
      </c>
      <c r="K525" s="30" t="e">
        <v>#N/A</v>
      </c>
    </row>
    <row r="526" spans="1:11" ht="15">
      <c r="A526" s="30" t="s">
        <v>1586</v>
      </c>
      <c r="B526" s="30" t="s">
        <v>618</v>
      </c>
      <c r="C526" s="30" t="s">
        <v>64</v>
      </c>
      <c r="D526" s="30" t="s">
        <v>627</v>
      </c>
      <c r="E526" s="31">
        <v>73260</v>
      </c>
      <c r="F526" s="31">
        <v>2055914</v>
      </c>
      <c r="G526" s="32">
        <v>6885</v>
      </c>
      <c r="H526" s="30">
        <v>10386.6</v>
      </c>
      <c r="I526" s="30" t="e">
        <v>#N/A</v>
      </c>
      <c r="J526" s="30" t="e">
        <v>#N/A</v>
      </c>
      <c r="K526" s="30" t="e">
        <v>#N/A</v>
      </c>
    </row>
    <row r="527" spans="1:11" ht="15">
      <c r="A527" s="30" t="s">
        <v>1587</v>
      </c>
      <c r="B527" s="30" t="s">
        <v>618</v>
      </c>
      <c r="C527" s="30" t="s">
        <v>66</v>
      </c>
      <c r="D527" s="30" t="s">
        <v>628</v>
      </c>
      <c r="E527" s="31">
        <v>72950</v>
      </c>
      <c r="F527" s="31">
        <v>2033131</v>
      </c>
      <c r="G527" s="32">
        <v>6882</v>
      </c>
      <c r="H527" s="30">
        <v>10375.3</v>
      </c>
      <c r="I527" s="30" t="e">
        <v>#N/A</v>
      </c>
      <c r="J527" s="30" t="e">
        <v>#N/A</v>
      </c>
      <c r="K527" s="30" t="e">
        <v>#N/A</v>
      </c>
    </row>
    <row r="528" spans="1:11" ht="15">
      <c r="A528" s="30" t="s">
        <v>1588</v>
      </c>
      <c r="B528" s="30" t="s">
        <v>618</v>
      </c>
      <c r="C528" s="30" t="s">
        <v>68</v>
      </c>
      <c r="D528" s="30" t="s">
        <v>629</v>
      </c>
      <c r="E528" s="31">
        <v>72806</v>
      </c>
      <c r="F528" s="31">
        <v>2028425</v>
      </c>
      <c r="G528" s="32">
        <v>6882</v>
      </c>
      <c r="H528" s="30">
        <v>10357.4</v>
      </c>
      <c r="I528" s="30" t="e">
        <v>#N/A</v>
      </c>
      <c r="J528" s="30" t="e">
        <v>#N/A</v>
      </c>
      <c r="K528" s="30" t="e">
        <v>#N/A</v>
      </c>
    </row>
    <row r="529" spans="1:11" ht="15">
      <c r="A529" s="30" t="s">
        <v>1589</v>
      </c>
      <c r="B529" s="30" t="s">
        <v>618</v>
      </c>
      <c r="C529" s="30" t="s">
        <v>70</v>
      </c>
      <c r="D529" s="30" t="s">
        <v>630</v>
      </c>
      <c r="E529" s="31">
        <v>72788</v>
      </c>
      <c r="F529" s="31">
        <v>2033385</v>
      </c>
      <c r="G529" s="32">
        <v>6895</v>
      </c>
      <c r="H529" s="30">
        <v>10368.1</v>
      </c>
      <c r="I529" s="30" t="e">
        <v>#N/A</v>
      </c>
      <c r="J529" s="30" t="e">
        <v>#N/A</v>
      </c>
      <c r="K529" s="30" t="e">
        <v>#N/A</v>
      </c>
    </row>
    <row r="530" spans="1:11" ht="15">
      <c r="A530" s="30" t="s">
        <v>1590</v>
      </c>
      <c r="B530" s="30" t="s">
        <v>631</v>
      </c>
      <c r="C530" s="30" t="s">
        <v>48</v>
      </c>
      <c r="D530" s="30" t="s">
        <v>632</v>
      </c>
      <c r="E530" s="31">
        <v>72970</v>
      </c>
      <c r="F530" s="31">
        <v>2047214</v>
      </c>
      <c r="G530" s="32">
        <v>6920</v>
      </c>
      <c r="H530" s="30">
        <v>10426.4</v>
      </c>
      <c r="I530" s="30" t="e">
        <v>#N/A</v>
      </c>
      <c r="J530" s="30" t="e">
        <v>#N/A</v>
      </c>
      <c r="K530" s="30" t="e">
        <v>#N/A</v>
      </c>
    </row>
    <row r="531" spans="1:11" ht="15">
      <c r="A531" s="30" t="s">
        <v>1591</v>
      </c>
      <c r="B531" s="30" t="s">
        <v>631</v>
      </c>
      <c r="C531" s="30" t="s">
        <v>50</v>
      </c>
      <c r="D531" s="30" t="s">
        <v>633</v>
      </c>
      <c r="E531" s="31">
        <v>72914</v>
      </c>
      <c r="F531" s="31">
        <v>2028704</v>
      </c>
      <c r="G531" s="32">
        <v>6927</v>
      </c>
      <c r="H531" s="30">
        <v>10435</v>
      </c>
      <c r="I531" s="30" t="e">
        <v>#N/A</v>
      </c>
      <c r="J531" s="30" t="e">
        <v>#N/A</v>
      </c>
      <c r="K531" s="30" t="e">
        <v>#N/A</v>
      </c>
    </row>
    <row r="532" spans="1:11" ht="15">
      <c r="A532" s="30" t="s">
        <v>1592</v>
      </c>
      <c r="B532" s="30" t="s">
        <v>631</v>
      </c>
      <c r="C532" s="30" t="s">
        <v>52</v>
      </c>
      <c r="D532" s="30" t="s">
        <v>634</v>
      </c>
      <c r="E532" s="31">
        <v>73085</v>
      </c>
      <c r="F532" s="31">
        <v>2046294</v>
      </c>
      <c r="G532" s="32">
        <v>6959</v>
      </c>
      <c r="H532" s="30">
        <v>10473.8</v>
      </c>
      <c r="I532" s="30" t="e">
        <v>#N/A</v>
      </c>
      <c r="J532" s="30" t="e">
        <v>#N/A</v>
      </c>
      <c r="K532" s="30" t="e">
        <v>#N/A</v>
      </c>
    </row>
    <row r="533" spans="1:11" ht="15">
      <c r="A533" s="30" t="s">
        <v>1593</v>
      </c>
      <c r="B533" s="30" t="s">
        <v>631</v>
      </c>
      <c r="C533" s="30" t="s">
        <v>54</v>
      </c>
      <c r="D533" s="30" t="s">
        <v>635</v>
      </c>
      <c r="E533" s="31">
        <v>73376</v>
      </c>
      <c r="F533" s="31">
        <v>2060647</v>
      </c>
      <c r="G533" s="32">
        <v>6986</v>
      </c>
      <c r="H533" s="30">
        <v>10504.1</v>
      </c>
      <c r="I533" s="30" t="e">
        <v>#N/A</v>
      </c>
      <c r="J533" s="30" t="e">
        <v>#N/A</v>
      </c>
      <c r="K533" s="30" t="e">
        <v>#N/A</v>
      </c>
    </row>
    <row r="534" spans="1:11" ht="15">
      <c r="A534" s="30" t="s">
        <v>1594</v>
      </c>
      <c r="B534" s="30" t="s">
        <v>631</v>
      </c>
      <c r="C534" s="30" t="s">
        <v>56</v>
      </c>
      <c r="D534" s="30" t="s">
        <v>636</v>
      </c>
      <c r="E534" s="31">
        <v>73638</v>
      </c>
      <c r="F534" s="31">
        <v>2075084</v>
      </c>
      <c r="G534" s="32">
        <v>7011</v>
      </c>
      <c r="H534" s="30">
        <v>10536.7</v>
      </c>
      <c r="I534" s="30" t="e">
        <v>#N/A</v>
      </c>
      <c r="J534" s="30" t="e">
        <v>#N/A</v>
      </c>
      <c r="K534" s="30" t="e">
        <v>#N/A</v>
      </c>
    </row>
    <row r="535" spans="1:11" ht="15">
      <c r="A535" s="30" t="s">
        <v>1595</v>
      </c>
      <c r="B535" s="30" t="s">
        <v>631</v>
      </c>
      <c r="C535" s="30" t="s">
        <v>58</v>
      </c>
      <c r="D535" s="30" t="s">
        <v>637</v>
      </c>
      <c r="E535" s="31">
        <v>74002</v>
      </c>
      <c r="F535" s="31">
        <v>2087683</v>
      </c>
      <c r="G535" s="32">
        <v>7048</v>
      </c>
      <c r="H535" s="30">
        <v>10585.7</v>
      </c>
      <c r="I535" s="30" t="e">
        <v>#N/A</v>
      </c>
      <c r="J535" s="30" t="e">
        <v>#N/A</v>
      </c>
      <c r="K535" s="30" t="e">
        <v>#N/A</v>
      </c>
    </row>
    <row r="536" spans="1:11" ht="15">
      <c r="A536" s="30" t="s">
        <v>1596</v>
      </c>
      <c r="B536" s="30" t="s">
        <v>631</v>
      </c>
      <c r="C536" s="30" t="s">
        <v>60</v>
      </c>
      <c r="D536" s="30" t="s">
        <v>638</v>
      </c>
      <c r="E536" s="31">
        <v>74429</v>
      </c>
      <c r="F536" s="31">
        <v>2101085</v>
      </c>
      <c r="G536" s="32">
        <v>7092</v>
      </c>
      <c r="H536" s="30">
        <v>10655</v>
      </c>
      <c r="I536" s="30" t="e">
        <v>#N/A</v>
      </c>
      <c r="J536" s="30" t="e">
        <v>#N/A</v>
      </c>
      <c r="K536" s="30" t="e">
        <v>#N/A</v>
      </c>
    </row>
    <row r="537" spans="1:11" ht="15">
      <c r="A537" s="30" t="s">
        <v>1597</v>
      </c>
      <c r="B537" s="30" t="s">
        <v>631</v>
      </c>
      <c r="C537" s="30" t="s">
        <v>62</v>
      </c>
      <c r="D537" s="30" t="s">
        <v>639</v>
      </c>
      <c r="E537" s="31">
        <v>74116</v>
      </c>
      <c r="F537" s="31">
        <v>2088207</v>
      </c>
      <c r="G537" s="32">
        <v>7126</v>
      </c>
      <c r="H537" s="30">
        <v>10689.3</v>
      </c>
      <c r="I537" s="30" t="e">
        <v>#N/A</v>
      </c>
      <c r="J537" s="30" t="e">
        <v>#N/A</v>
      </c>
      <c r="K537" s="30" t="e">
        <v>#N/A</v>
      </c>
    </row>
    <row r="538" spans="1:11" ht="15">
      <c r="A538" s="30" t="s">
        <v>1598</v>
      </c>
      <c r="B538" s="30" t="s">
        <v>631</v>
      </c>
      <c r="C538" s="30" t="s">
        <v>64</v>
      </c>
      <c r="D538" s="30" t="s">
        <v>640</v>
      </c>
      <c r="E538" s="31">
        <v>75205</v>
      </c>
      <c r="F538" s="31">
        <v>2130065</v>
      </c>
      <c r="G538" s="32">
        <v>7164</v>
      </c>
      <c r="H538" s="30">
        <v>10756.1</v>
      </c>
      <c r="I538" s="30" t="e">
        <v>#N/A</v>
      </c>
      <c r="J538" s="30" t="e">
        <v>#N/A</v>
      </c>
      <c r="K538" s="30" t="e">
        <v>#N/A</v>
      </c>
    </row>
    <row r="539" spans="1:11" ht="15">
      <c r="A539" s="30" t="s">
        <v>1599</v>
      </c>
      <c r="B539" s="30" t="s">
        <v>631</v>
      </c>
      <c r="C539" s="30" t="s">
        <v>66</v>
      </c>
      <c r="D539" s="30" t="s">
        <v>641</v>
      </c>
      <c r="E539" s="31">
        <v>75532</v>
      </c>
      <c r="F539" s="31">
        <v>2151002</v>
      </c>
      <c r="G539" s="32">
        <v>7192</v>
      </c>
      <c r="H539" s="30">
        <v>10798.3</v>
      </c>
      <c r="I539" s="30" t="e">
        <v>#N/A</v>
      </c>
      <c r="J539" s="30" t="e">
        <v>#N/A</v>
      </c>
      <c r="K539" s="30" t="e">
        <v>#N/A</v>
      </c>
    </row>
    <row r="540" spans="1:11" ht="15">
      <c r="A540" s="30" t="s">
        <v>1600</v>
      </c>
      <c r="B540" s="30" t="s">
        <v>631</v>
      </c>
      <c r="C540" s="30" t="s">
        <v>68</v>
      </c>
      <c r="D540" s="30" t="s">
        <v>642</v>
      </c>
      <c r="E540" s="31">
        <v>75874</v>
      </c>
      <c r="F540" s="31">
        <v>2154859</v>
      </c>
      <c r="G540" s="32">
        <v>7226</v>
      </c>
      <c r="H540" s="30">
        <v>10848.1</v>
      </c>
      <c r="I540" s="30" t="e">
        <v>#N/A</v>
      </c>
      <c r="J540" s="30" t="e">
        <v>#N/A</v>
      </c>
      <c r="K540" s="30" t="e">
        <v>#N/A</v>
      </c>
    </row>
    <row r="541" spans="1:11" ht="15">
      <c r="A541" s="30" t="s">
        <v>1601</v>
      </c>
      <c r="B541" s="30" t="s">
        <v>631</v>
      </c>
      <c r="C541" s="30" t="s">
        <v>70</v>
      </c>
      <c r="D541" s="30" t="s">
        <v>643</v>
      </c>
      <c r="E541" s="31">
        <v>76219</v>
      </c>
      <c r="F541" s="31">
        <v>2164968</v>
      </c>
      <c r="G541" s="32">
        <v>7265</v>
      </c>
      <c r="H541" s="30">
        <v>10899.2</v>
      </c>
      <c r="I541" s="30" t="e">
        <v>#N/A</v>
      </c>
      <c r="J541" s="30" t="e">
        <v>#N/A</v>
      </c>
      <c r="K541" s="30" t="e">
        <v>#N/A</v>
      </c>
    </row>
    <row r="542" spans="1:11" ht="15">
      <c r="A542" s="30" t="s">
        <v>1602</v>
      </c>
      <c r="B542" s="30" t="s">
        <v>644</v>
      </c>
      <c r="C542" s="30" t="s">
        <v>48</v>
      </c>
      <c r="D542" s="30" t="s">
        <v>645</v>
      </c>
      <c r="E542" s="31">
        <v>76663</v>
      </c>
      <c r="F542" s="31">
        <v>2173568</v>
      </c>
      <c r="G542" s="32">
        <v>7309</v>
      </c>
      <c r="H542" s="30">
        <v>10976.1</v>
      </c>
      <c r="I542" s="30" t="e">
        <v>#N/A</v>
      </c>
      <c r="J542" s="30" t="e">
        <v>#N/A</v>
      </c>
      <c r="K542" s="30" t="e">
        <v>#N/A</v>
      </c>
    </row>
    <row r="543" spans="1:11" ht="15">
      <c r="A543" s="30" t="s">
        <v>1603</v>
      </c>
      <c r="B543" s="30" t="s">
        <v>644</v>
      </c>
      <c r="C543" s="30" t="s">
        <v>50</v>
      </c>
      <c r="D543" s="30" t="s">
        <v>646</v>
      </c>
      <c r="E543" s="31">
        <v>77129</v>
      </c>
      <c r="F543" s="31">
        <v>2200673</v>
      </c>
      <c r="G543" s="32">
        <v>7349</v>
      </c>
      <c r="H543" s="30">
        <v>11017.8</v>
      </c>
      <c r="I543" s="30" t="e">
        <v>#N/A</v>
      </c>
      <c r="J543" s="30" t="e">
        <v>#N/A</v>
      </c>
      <c r="K543" s="30" t="e">
        <v>#N/A</v>
      </c>
    </row>
    <row r="544" spans="1:11" ht="15">
      <c r="A544" s="30" t="s">
        <v>1604</v>
      </c>
      <c r="B544" s="30" t="s">
        <v>644</v>
      </c>
      <c r="C544" s="30" t="s">
        <v>52</v>
      </c>
      <c r="D544" s="30" t="s">
        <v>647</v>
      </c>
      <c r="E544" s="31">
        <v>77399</v>
      </c>
      <c r="F544" s="31">
        <v>2194838</v>
      </c>
      <c r="G544" s="32">
        <v>7372</v>
      </c>
      <c r="H544" s="30">
        <v>11056.6</v>
      </c>
      <c r="I544" s="30" t="e">
        <v>#N/A</v>
      </c>
      <c r="J544" s="30" t="e">
        <v>#N/A</v>
      </c>
      <c r="K544" s="30" t="e">
        <v>#N/A</v>
      </c>
    </row>
    <row r="545" spans="1:11" ht="15">
      <c r="A545" s="30" t="s">
        <v>1605</v>
      </c>
      <c r="B545" s="30" t="s">
        <v>644</v>
      </c>
      <c r="C545" s="30" t="s">
        <v>54</v>
      </c>
      <c r="D545" s="30" t="s">
        <v>648</v>
      </c>
      <c r="E545" s="31">
        <v>77717</v>
      </c>
      <c r="F545" s="31">
        <v>2211158</v>
      </c>
      <c r="G545" s="32">
        <v>7406</v>
      </c>
      <c r="H545" s="30">
        <v>11101.2</v>
      </c>
      <c r="I545" s="30" t="e">
        <v>#N/A</v>
      </c>
      <c r="J545" s="30" t="e">
        <v>#N/A</v>
      </c>
      <c r="K545" s="30" t="e">
        <v>#N/A</v>
      </c>
    </row>
    <row r="546" spans="1:11" ht="15">
      <c r="A546" s="30" t="s">
        <v>1606</v>
      </c>
      <c r="B546" s="30" t="s">
        <v>644</v>
      </c>
      <c r="C546" s="30" t="s">
        <v>56</v>
      </c>
      <c r="D546" s="30" t="s">
        <v>649</v>
      </c>
      <c r="E546" s="31">
        <v>77997</v>
      </c>
      <c r="F546" s="31">
        <v>2212318</v>
      </c>
      <c r="G546" s="32">
        <v>7428</v>
      </c>
      <c r="H546" s="30">
        <v>11123.8</v>
      </c>
      <c r="I546" s="30" t="e">
        <v>#N/A</v>
      </c>
      <c r="J546" s="30" t="e">
        <v>#N/A</v>
      </c>
      <c r="K546" s="30" t="e">
        <v>#N/A</v>
      </c>
    </row>
    <row r="547" spans="1:11" ht="15">
      <c r="A547" s="30" t="s">
        <v>1607</v>
      </c>
      <c r="B547" s="30" t="s">
        <v>644</v>
      </c>
      <c r="C547" s="30" t="s">
        <v>58</v>
      </c>
      <c r="D547" s="30" t="s">
        <v>650</v>
      </c>
      <c r="E547" s="31">
        <v>78352</v>
      </c>
      <c r="F547" s="31">
        <v>2222286</v>
      </c>
      <c r="G547" s="32">
        <v>7465</v>
      </c>
      <c r="H547" s="30">
        <v>11181.5</v>
      </c>
      <c r="I547" s="30" t="e">
        <v>#N/A</v>
      </c>
      <c r="J547" s="30" t="e">
        <v>#N/A</v>
      </c>
      <c r="K547" s="30" t="e">
        <v>#N/A</v>
      </c>
    </row>
    <row r="548" spans="1:11" ht="15">
      <c r="A548" s="30" t="s">
        <v>1608</v>
      </c>
      <c r="B548" s="30" t="s">
        <v>644</v>
      </c>
      <c r="C548" s="30" t="s">
        <v>60</v>
      </c>
      <c r="D548" s="30" t="s">
        <v>651</v>
      </c>
      <c r="E548" s="31">
        <v>78620</v>
      </c>
      <c r="F548" s="31">
        <v>2229973</v>
      </c>
      <c r="G548" s="32">
        <v>7496</v>
      </c>
      <c r="H548" s="30">
        <v>11236.7</v>
      </c>
      <c r="I548" s="30" t="e">
        <v>#N/A</v>
      </c>
      <c r="J548" s="30" t="e">
        <v>#N/A</v>
      </c>
      <c r="K548" s="30" t="e">
        <v>#N/A</v>
      </c>
    </row>
    <row r="549" spans="1:11" ht="15">
      <c r="A549" s="30" t="s">
        <v>1609</v>
      </c>
      <c r="B549" s="30" t="s">
        <v>644</v>
      </c>
      <c r="C549" s="30" t="s">
        <v>62</v>
      </c>
      <c r="D549" s="30" t="s">
        <v>652</v>
      </c>
      <c r="E549" s="31">
        <v>78810</v>
      </c>
      <c r="F549" s="31">
        <v>2228450</v>
      </c>
      <c r="G549" s="32">
        <v>7508</v>
      </c>
      <c r="H549" s="30">
        <v>11267.3</v>
      </c>
      <c r="I549" s="30" t="e">
        <v>#N/A</v>
      </c>
      <c r="J549" s="30" t="e">
        <v>#N/A</v>
      </c>
      <c r="K549" s="30" t="e">
        <v>#N/A</v>
      </c>
    </row>
    <row r="550" spans="1:11" ht="15">
      <c r="A550" s="30" t="s">
        <v>1610</v>
      </c>
      <c r="B550" s="30" t="s">
        <v>644</v>
      </c>
      <c r="C550" s="30" t="s">
        <v>64</v>
      </c>
      <c r="D550" s="30" t="s">
        <v>653</v>
      </c>
      <c r="E550" s="31">
        <v>79089</v>
      </c>
      <c r="F550" s="31">
        <v>2242504</v>
      </c>
      <c r="G550" s="32">
        <v>7559</v>
      </c>
      <c r="H550" s="30">
        <v>11319.8</v>
      </c>
      <c r="I550" s="30" t="e">
        <v>#N/A</v>
      </c>
      <c r="J550" s="30" t="e">
        <v>#N/A</v>
      </c>
      <c r="K550" s="30" t="e">
        <v>#N/A</v>
      </c>
    </row>
    <row r="551" spans="1:11" ht="15">
      <c r="A551" s="30" t="s">
        <v>1611</v>
      </c>
      <c r="B551" s="30" t="s">
        <v>644</v>
      </c>
      <c r="C551" s="30" t="s">
        <v>66</v>
      </c>
      <c r="D551" s="30" t="s">
        <v>654</v>
      </c>
      <c r="E551" s="31">
        <v>79356</v>
      </c>
      <c r="F551" s="31">
        <v>2237090</v>
      </c>
      <c r="G551" s="32">
        <v>7606</v>
      </c>
      <c r="H551" s="30">
        <v>11387.1</v>
      </c>
      <c r="I551" s="30" t="e">
        <v>#N/A</v>
      </c>
      <c r="J551" s="30" t="e">
        <v>#N/A</v>
      </c>
      <c r="K551" s="30" t="e">
        <v>#N/A</v>
      </c>
    </row>
    <row r="552" spans="1:11" ht="15">
      <c r="A552" s="30" t="s">
        <v>1612</v>
      </c>
      <c r="B552" s="30" t="s">
        <v>644</v>
      </c>
      <c r="C552" s="30" t="s">
        <v>68</v>
      </c>
      <c r="D552" s="30" t="s">
        <v>655</v>
      </c>
      <c r="E552" s="31">
        <v>79668</v>
      </c>
      <c r="F552" s="31">
        <v>2252005</v>
      </c>
      <c r="G552" s="32">
        <v>7674</v>
      </c>
      <c r="H552" s="30">
        <v>11498.2</v>
      </c>
      <c r="I552" s="30" t="e">
        <v>#N/A</v>
      </c>
      <c r="J552" s="30" t="e">
        <v>#N/A</v>
      </c>
      <c r="K552" s="30" t="e">
        <v>#N/A</v>
      </c>
    </row>
    <row r="553" spans="1:11" ht="15">
      <c r="A553" s="30" t="s">
        <v>1613</v>
      </c>
      <c r="B553" s="30" t="s">
        <v>644</v>
      </c>
      <c r="C553" s="30" t="s">
        <v>70</v>
      </c>
      <c r="D553" s="30" t="s">
        <v>656</v>
      </c>
      <c r="E553" s="31">
        <v>79825</v>
      </c>
      <c r="F553" s="31">
        <v>2262546</v>
      </c>
      <c r="G553" s="32">
        <v>7682</v>
      </c>
      <c r="H553" s="30">
        <v>11495</v>
      </c>
      <c r="I553" s="30" t="e">
        <v>#N/A</v>
      </c>
      <c r="J553" s="30" t="e">
        <v>#N/A</v>
      </c>
      <c r="K553" s="30" t="e">
        <v>#N/A</v>
      </c>
    </row>
    <row r="554" spans="1:11" ht="15">
      <c r="A554" s="30" t="s">
        <v>1614</v>
      </c>
      <c r="B554" s="30" t="s">
        <v>657</v>
      </c>
      <c r="C554" s="30" t="s">
        <v>48</v>
      </c>
      <c r="D554" s="30" t="s">
        <v>658</v>
      </c>
      <c r="E554" s="31">
        <v>80037</v>
      </c>
      <c r="F554" s="31">
        <v>2257262</v>
      </c>
      <c r="G554" s="32">
        <v>7708</v>
      </c>
      <c r="H554" s="30">
        <v>11518.2</v>
      </c>
      <c r="I554" s="30" t="e">
        <v>#N/A</v>
      </c>
      <c r="J554" s="30" t="e">
        <v>#N/A</v>
      </c>
      <c r="K554" s="30" t="e">
        <v>#N/A</v>
      </c>
    </row>
    <row r="555" spans="1:11" ht="15">
      <c r="A555" s="30" t="s">
        <v>1615</v>
      </c>
      <c r="B555" s="30" t="s">
        <v>657</v>
      </c>
      <c r="C555" s="30" t="s">
        <v>50</v>
      </c>
      <c r="D555" s="30" t="s">
        <v>659</v>
      </c>
      <c r="E555" s="31">
        <v>80148</v>
      </c>
      <c r="F555" s="31">
        <v>2254170</v>
      </c>
      <c r="G555" s="32">
        <v>7740</v>
      </c>
      <c r="H555" s="30">
        <v>11539</v>
      </c>
      <c r="I555" s="30" t="e">
        <v>#N/A</v>
      </c>
      <c r="J555" s="30" t="e">
        <v>#N/A</v>
      </c>
      <c r="K555" s="30" t="e">
        <v>#N/A</v>
      </c>
    </row>
    <row r="556" spans="1:11" ht="15">
      <c r="A556" s="30" t="s">
        <v>1616</v>
      </c>
      <c r="B556" s="30" t="s">
        <v>657</v>
      </c>
      <c r="C556" s="30" t="s">
        <v>52</v>
      </c>
      <c r="D556" s="30" t="s">
        <v>660</v>
      </c>
      <c r="E556" s="31">
        <v>80448</v>
      </c>
      <c r="F556" s="31">
        <v>2269407</v>
      </c>
      <c r="G556" s="32">
        <v>7784</v>
      </c>
      <c r="H556" s="30">
        <v>11628.3</v>
      </c>
      <c r="I556" s="30" t="e">
        <v>#N/A</v>
      </c>
      <c r="J556" s="30" t="e">
        <v>#N/A</v>
      </c>
      <c r="K556" s="30" t="e">
        <v>#N/A</v>
      </c>
    </row>
    <row r="557" spans="1:11" ht="15">
      <c r="A557" s="30" t="s">
        <v>1617</v>
      </c>
      <c r="B557" s="30" t="s">
        <v>657</v>
      </c>
      <c r="C557" s="30" t="s">
        <v>54</v>
      </c>
      <c r="D557" s="30" t="s">
        <v>661</v>
      </c>
      <c r="E557" s="31">
        <v>80609</v>
      </c>
      <c r="F557" s="31">
        <v>2273142</v>
      </c>
      <c r="G557" s="32">
        <v>7812</v>
      </c>
      <c r="H557" s="30">
        <v>11664.9</v>
      </c>
      <c r="I557" s="30" t="e">
        <v>#N/A</v>
      </c>
      <c r="J557" s="30" t="e">
        <v>#N/A</v>
      </c>
      <c r="K557" s="30" t="e">
        <v>#N/A</v>
      </c>
    </row>
    <row r="558" spans="1:11" ht="15">
      <c r="A558" s="30" t="s">
        <v>1618</v>
      </c>
      <c r="B558" s="30" t="s">
        <v>657</v>
      </c>
      <c r="C558" s="30" t="s">
        <v>56</v>
      </c>
      <c r="D558" s="30" t="s">
        <v>662</v>
      </c>
      <c r="E558" s="31">
        <v>80839</v>
      </c>
      <c r="F558" s="31">
        <v>2279947</v>
      </c>
      <c r="G558" s="32">
        <v>7852</v>
      </c>
      <c r="H558" s="30">
        <v>11721.3</v>
      </c>
      <c r="I558" s="30" t="e">
        <v>#N/A</v>
      </c>
      <c r="J558" s="30" t="e">
        <v>#N/A</v>
      </c>
      <c r="K558" s="30" t="e">
        <v>#N/A</v>
      </c>
    </row>
    <row r="559" spans="1:11" ht="15">
      <c r="A559" s="30" t="s">
        <v>1619</v>
      </c>
      <c r="B559" s="30" t="s">
        <v>657</v>
      </c>
      <c r="C559" s="30" t="s">
        <v>58</v>
      </c>
      <c r="D559" s="30" t="s">
        <v>663</v>
      </c>
      <c r="E559" s="31">
        <v>80961</v>
      </c>
      <c r="F559" s="31">
        <v>2282565</v>
      </c>
      <c r="G559" s="32">
        <v>7874</v>
      </c>
      <c r="H559" s="30">
        <v>11754.8</v>
      </c>
      <c r="I559" s="30" t="e">
        <v>#N/A</v>
      </c>
      <c r="J559" s="30" t="e">
        <v>#N/A</v>
      </c>
      <c r="K559" s="30" t="e">
        <v>#N/A</v>
      </c>
    </row>
    <row r="560" spans="1:11" ht="15">
      <c r="A560" s="30" t="s">
        <v>1620</v>
      </c>
      <c r="B560" s="30" t="s">
        <v>657</v>
      </c>
      <c r="C560" s="30" t="s">
        <v>60</v>
      </c>
      <c r="D560" s="30" t="s">
        <v>664</v>
      </c>
      <c r="E560" s="31">
        <v>81029</v>
      </c>
      <c r="F560" s="31">
        <v>2277660</v>
      </c>
      <c r="G560" s="32">
        <v>7884</v>
      </c>
      <c r="H560" s="30">
        <v>11765.1</v>
      </c>
      <c r="I560" s="30" t="e">
        <v>#N/A</v>
      </c>
      <c r="J560" s="30" t="e">
        <v>#N/A</v>
      </c>
      <c r="K560" s="30" t="e">
        <v>#N/A</v>
      </c>
    </row>
    <row r="561" spans="1:11" ht="15">
      <c r="A561" s="30" t="s">
        <v>1621</v>
      </c>
      <c r="B561" s="30" t="s">
        <v>657</v>
      </c>
      <c r="C561" s="30" t="s">
        <v>62</v>
      </c>
      <c r="D561" s="30" t="s">
        <v>665</v>
      </c>
      <c r="E561" s="31">
        <v>81223</v>
      </c>
      <c r="F561" s="31">
        <v>2284028</v>
      </c>
      <c r="G561" s="32">
        <v>7889</v>
      </c>
      <c r="H561" s="30">
        <v>11804.8</v>
      </c>
      <c r="I561" s="30" t="e">
        <v>#N/A</v>
      </c>
      <c r="J561" s="30" t="e">
        <v>#N/A</v>
      </c>
      <c r="K561" s="30" t="e">
        <v>#N/A</v>
      </c>
    </row>
    <row r="562" spans="1:11" ht="15">
      <c r="A562" s="30" t="s">
        <v>1622</v>
      </c>
      <c r="B562" s="30" t="s">
        <v>657</v>
      </c>
      <c r="C562" s="30" t="s">
        <v>64</v>
      </c>
      <c r="D562" s="30" t="s">
        <v>666</v>
      </c>
      <c r="E562" s="31">
        <v>81407</v>
      </c>
      <c r="F562" s="31">
        <v>2288761</v>
      </c>
      <c r="G562" s="32">
        <v>7935</v>
      </c>
      <c r="H562" s="30">
        <v>11818.4</v>
      </c>
      <c r="I562" s="30" t="e">
        <v>#N/A</v>
      </c>
      <c r="J562" s="30" t="e">
        <v>#N/A</v>
      </c>
      <c r="K562" s="30" t="e">
        <v>#N/A</v>
      </c>
    </row>
    <row r="563" spans="1:11" ht="15">
      <c r="A563" s="30" t="s">
        <v>1623</v>
      </c>
      <c r="B563" s="30" t="s">
        <v>657</v>
      </c>
      <c r="C563" s="30" t="s">
        <v>66</v>
      </c>
      <c r="D563" s="30" t="s">
        <v>667</v>
      </c>
      <c r="E563" s="31">
        <v>81579</v>
      </c>
      <c r="F563" s="31">
        <v>2294677</v>
      </c>
      <c r="G563" s="32">
        <v>7954</v>
      </c>
      <c r="H563" s="30">
        <v>11832.5</v>
      </c>
      <c r="I563" s="30" t="e">
        <v>#N/A</v>
      </c>
      <c r="J563" s="30" t="e">
        <v>#N/A</v>
      </c>
      <c r="K563" s="30" t="e">
        <v>#N/A</v>
      </c>
    </row>
    <row r="564" spans="1:11" ht="15">
      <c r="A564" s="30" t="s">
        <v>1624</v>
      </c>
      <c r="B564" s="30" t="s">
        <v>657</v>
      </c>
      <c r="C564" s="30" t="s">
        <v>68</v>
      </c>
      <c r="D564" s="30" t="s">
        <v>668</v>
      </c>
      <c r="E564" s="31">
        <v>81768</v>
      </c>
      <c r="F564" s="31">
        <v>2299897</v>
      </c>
      <c r="G564" s="32">
        <v>7981</v>
      </c>
      <c r="H564" s="30">
        <v>11860.8</v>
      </c>
      <c r="I564" s="30" t="e">
        <v>#N/A</v>
      </c>
      <c r="J564" s="30" t="e">
        <v>#N/A</v>
      </c>
      <c r="K564" s="30" t="e">
        <v>#N/A</v>
      </c>
    </row>
    <row r="565" spans="1:11" ht="15">
      <c r="A565" s="30" t="s">
        <v>1625</v>
      </c>
      <c r="B565" s="30" t="s">
        <v>657</v>
      </c>
      <c r="C565" s="30" t="s">
        <v>70</v>
      </c>
      <c r="D565" s="30" t="s">
        <v>669</v>
      </c>
      <c r="E565" s="31">
        <v>81915</v>
      </c>
      <c r="F565" s="31">
        <v>2311043</v>
      </c>
      <c r="G565" s="32">
        <v>8005</v>
      </c>
      <c r="H565" s="30">
        <v>11887.2</v>
      </c>
      <c r="I565" s="30" t="e">
        <v>#N/A</v>
      </c>
      <c r="J565" s="30" t="e">
        <v>#N/A</v>
      </c>
      <c r="K565" s="30" t="e">
        <v>#N/A</v>
      </c>
    </row>
    <row r="566" spans="1:11" ht="15">
      <c r="A566" s="30" t="s">
        <v>1626</v>
      </c>
      <c r="B566" s="30" t="s">
        <v>670</v>
      </c>
      <c r="C566" s="30" t="s">
        <v>48</v>
      </c>
      <c r="D566" s="30" t="s">
        <v>671</v>
      </c>
      <c r="E566" s="31">
        <v>82019</v>
      </c>
      <c r="F566" s="31">
        <v>2321060</v>
      </c>
      <c r="G566" s="32">
        <v>8026</v>
      </c>
      <c r="H566" s="30">
        <v>11895.4</v>
      </c>
      <c r="I566" s="30" t="e">
        <v>#N/A</v>
      </c>
      <c r="J566" s="30" t="e">
        <v>#N/A</v>
      </c>
      <c r="K566" s="30" t="e">
        <v>#N/A</v>
      </c>
    </row>
    <row r="567" spans="1:11" ht="15">
      <c r="A567" s="30" t="s">
        <v>1627</v>
      </c>
      <c r="B567" s="30" t="s">
        <v>670</v>
      </c>
      <c r="C567" s="30" t="s">
        <v>50</v>
      </c>
      <c r="D567" s="30" t="s">
        <v>672</v>
      </c>
      <c r="E567" s="31">
        <v>82082</v>
      </c>
      <c r="F567" s="31">
        <v>2310268</v>
      </c>
      <c r="G567" s="32">
        <v>8048</v>
      </c>
      <c r="H567" s="30">
        <v>11896.1</v>
      </c>
      <c r="I567" s="30" t="e">
        <v>#N/A</v>
      </c>
      <c r="J567" s="30" t="e">
        <v>#N/A</v>
      </c>
      <c r="K567" s="30" t="e">
        <v>#N/A</v>
      </c>
    </row>
    <row r="568" spans="1:11" ht="15">
      <c r="A568" s="30" t="s">
        <v>1628</v>
      </c>
      <c r="B568" s="30" t="s">
        <v>670</v>
      </c>
      <c r="C568" s="30" t="s">
        <v>52</v>
      </c>
      <c r="D568" s="30" t="s">
        <v>673</v>
      </c>
      <c r="E568" s="31">
        <v>82180</v>
      </c>
      <c r="F568" s="31">
        <v>2311590</v>
      </c>
      <c r="G568" s="32">
        <v>8070</v>
      </c>
      <c r="H568" s="30">
        <v>11960</v>
      </c>
      <c r="I568" s="30" t="e">
        <v>#N/A</v>
      </c>
      <c r="J568" s="30" t="e">
        <v>#N/A</v>
      </c>
      <c r="K568" s="30" t="e">
        <v>#N/A</v>
      </c>
    </row>
    <row r="569" spans="1:11" ht="15">
      <c r="A569" s="30" t="s">
        <v>1629</v>
      </c>
      <c r="B569" s="30" t="s">
        <v>670</v>
      </c>
      <c r="C569" s="30" t="s">
        <v>54</v>
      </c>
      <c r="D569" s="30" t="s">
        <v>674</v>
      </c>
      <c r="E569" s="31">
        <v>82357</v>
      </c>
      <c r="F569" s="31">
        <v>2309424</v>
      </c>
      <c r="G569" s="32">
        <v>8093</v>
      </c>
      <c r="H569" s="30">
        <v>11991</v>
      </c>
      <c r="I569" s="30" t="e">
        <v>#N/A</v>
      </c>
      <c r="J569" s="30" t="e">
        <v>#N/A</v>
      </c>
      <c r="K569" s="30" t="e">
        <v>#N/A</v>
      </c>
    </row>
    <row r="570" spans="1:11" ht="15">
      <c r="A570" s="30" t="s">
        <v>1630</v>
      </c>
      <c r="B570" s="30" t="s">
        <v>670</v>
      </c>
      <c r="C570" s="30" t="s">
        <v>56</v>
      </c>
      <c r="D570" s="30" t="s">
        <v>675</v>
      </c>
      <c r="E570" s="31">
        <v>82459</v>
      </c>
      <c r="F570" s="31">
        <v>2318898</v>
      </c>
      <c r="G570" s="32">
        <v>8122</v>
      </c>
      <c r="H570" s="30">
        <v>12035.8</v>
      </c>
      <c r="I570" s="30" t="e">
        <v>#N/A</v>
      </c>
      <c r="J570" s="30" t="e">
        <v>#N/A</v>
      </c>
      <c r="K570" s="30" t="e">
        <v>#N/A</v>
      </c>
    </row>
    <row r="571" spans="1:11" ht="15">
      <c r="A571" s="30" t="s">
        <v>1631</v>
      </c>
      <c r="B571" s="30" t="s">
        <v>670</v>
      </c>
      <c r="C571" s="30" t="s">
        <v>58</v>
      </c>
      <c r="D571" s="30" t="s">
        <v>676</v>
      </c>
      <c r="E571" s="31">
        <v>82376</v>
      </c>
      <c r="F571" s="31">
        <v>2309563</v>
      </c>
      <c r="G571" s="32">
        <v>8138</v>
      </c>
      <c r="H571" s="30">
        <v>12051.8</v>
      </c>
      <c r="I571" s="30" t="e">
        <v>#N/A</v>
      </c>
      <c r="J571" s="30" t="e">
        <v>#N/A</v>
      </c>
      <c r="K571" s="30" t="e">
        <v>#N/A</v>
      </c>
    </row>
    <row r="572" spans="1:11" ht="15">
      <c r="A572" s="30" t="s">
        <v>1632</v>
      </c>
      <c r="B572" s="30" t="s">
        <v>670</v>
      </c>
      <c r="C572" s="30" t="s">
        <v>60</v>
      </c>
      <c r="D572" s="30" t="s">
        <v>677</v>
      </c>
      <c r="E572" s="31">
        <v>82694</v>
      </c>
      <c r="F572" s="31">
        <v>2312283</v>
      </c>
      <c r="G572" s="32">
        <v>8167</v>
      </c>
      <c r="H572" s="30">
        <v>12103.2</v>
      </c>
      <c r="I572" s="30" t="e">
        <v>#N/A</v>
      </c>
      <c r="J572" s="30" t="e">
        <v>#N/A</v>
      </c>
      <c r="K572" s="30" t="e">
        <v>#N/A</v>
      </c>
    </row>
    <row r="573" spans="1:11" ht="15">
      <c r="A573" s="30" t="s">
        <v>1633</v>
      </c>
      <c r="B573" s="30" t="s">
        <v>670</v>
      </c>
      <c r="C573" s="30" t="s">
        <v>62</v>
      </c>
      <c r="D573" s="30" t="s">
        <v>678</v>
      </c>
      <c r="E573" s="31">
        <v>82787</v>
      </c>
      <c r="F573" s="31">
        <v>2322367</v>
      </c>
      <c r="G573" s="32">
        <v>8143</v>
      </c>
      <c r="H573" s="30">
        <v>12150.4</v>
      </c>
      <c r="I573" s="30" t="e">
        <v>#N/A</v>
      </c>
      <c r="J573" s="30" t="e">
        <v>#N/A</v>
      </c>
      <c r="K573" s="30" t="e">
        <v>#N/A</v>
      </c>
    </row>
    <row r="574" spans="1:11" ht="15">
      <c r="A574" s="30" t="s">
        <v>1634</v>
      </c>
      <c r="B574" s="30" t="s">
        <v>670</v>
      </c>
      <c r="C574" s="30" t="s">
        <v>64</v>
      </c>
      <c r="D574" s="30" t="s">
        <v>679</v>
      </c>
      <c r="E574" s="31">
        <v>83024</v>
      </c>
      <c r="F574" s="31">
        <v>2322802</v>
      </c>
      <c r="G574" s="32">
        <v>8231</v>
      </c>
      <c r="H574" s="30">
        <v>12193.7</v>
      </c>
      <c r="I574" s="30" t="e">
        <v>#N/A</v>
      </c>
      <c r="J574" s="30" t="e">
        <v>#N/A</v>
      </c>
      <c r="K574" s="30" t="e">
        <v>#N/A</v>
      </c>
    </row>
    <row r="575" spans="1:11" ht="15">
      <c r="A575" s="30" t="s">
        <v>1635</v>
      </c>
      <c r="B575" s="30" t="s">
        <v>670</v>
      </c>
      <c r="C575" s="30" t="s">
        <v>66</v>
      </c>
      <c r="D575" s="30" t="s">
        <v>680</v>
      </c>
      <c r="E575" s="31">
        <v>83151</v>
      </c>
      <c r="F575" s="31">
        <v>2326158</v>
      </c>
      <c r="G575" s="32">
        <v>8252</v>
      </c>
      <c r="H575" s="30">
        <v>12207.7</v>
      </c>
      <c r="I575" s="30" t="e">
        <v>#N/A</v>
      </c>
      <c r="J575" s="30" t="e">
        <v>#N/A</v>
      </c>
      <c r="K575" s="30" t="e">
        <v>#N/A</v>
      </c>
    </row>
    <row r="576" spans="1:11" ht="15">
      <c r="A576" s="30" t="s">
        <v>1636</v>
      </c>
      <c r="B576" s="30" t="s">
        <v>670</v>
      </c>
      <c r="C576" s="30" t="s">
        <v>68</v>
      </c>
      <c r="D576" s="30" t="s">
        <v>681</v>
      </c>
      <c r="E576" s="31">
        <v>83301</v>
      </c>
      <c r="F576" s="31">
        <v>2337670</v>
      </c>
      <c r="G576" s="32">
        <v>8273</v>
      </c>
      <c r="H576" s="30">
        <v>12223</v>
      </c>
      <c r="I576" s="30" t="e">
        <v>#N/A</v>
      </c>
      <c r="J576" s="30" t="e">
        <v>#N/A</v>
      </c>
      <c r="K576" s="30" t="e">
        <v>#N/A</v>
      </c>
    </row>
    <row r="577" spans="1:11" ht="15">
      <c r="A577" s="30" t="s">
        <v>1637</v>
      </c>
      <c r="B577" s="30" t="s">
        <v>670</v>
      </c>
      <c r="C577" s="30" t="s">
        <v>70</v>
      </c>
      <c r="D577" s="30" t="s">
        <v>682</v>
      </c>
      <c r="E577" s="31">
        <v>83490</v>
      </c>
      <c r="F577" s="31">
        <v>2336088</v>
      </c>
      <c r="G577" s="32">
        <v>8295</v>
      </c>
      <c r="H577" s="30">
        <v>12234.7</v>
      </c>
      <c r="I577" s="30" t="e">
        <v>#N/A</v>
      </c>
      <c r="J577" s="30" t="e">
        <v>#N/A</v>
      </c>
      <c r="K577" s="30" t="e">
        <v>#N/A</v>
      </c>
    </row>
    <row r="578" spans="1:11" ht="15">
      <c r="A578" s="30" t="s">
        <v>1638</v>
      </c>
      <c r="B578" s="30" t="s">
        <v>683</v>
      </c>
      <c r="C578" s="30" t="s">
        <v>48</v>
      </c>
      <c r="D578" s="30" t="s">
        <v>684</v>
      </c>
      <c r="E578" s="31">
        <v>83638</v>
      </c>
      <c r="F578" s="31">
        <v>2347039</v>
      </c>
      <c r="G578" s="32">
        <v>8319</v>
      </c>
      <c r="H578" s="30">
        <v>12222.7</v>
      </c>
      <c r="I578" s="30" t="e">
        <v>#N/A</v>
      </c>
      <c r="J578" s="30" t="e">
        <v>#N/A</v>
      </c>
      <c r="K578" s="30" t="e">
        <v>#N/A</v>
      </c>
    </row>
    <row r="579" spans="1:11" ht="15">
      <c r="A579" s="30" t="s">
        <v>1639</v>
      </c>
      <c r="B579" s="30" t="s">
        <v>683</v>
      </c>
      <c r="C579" s="30" t="s">
        <v>50</v>
      </c>
      <c r="D579" s="30" t="s">
        <v>685</v>
      </c>
      <c r="E579" s="31">
        <v>83879</v>
      </c>
      <c r="F579" s="31">
        <v>2368628</v>
      </c>
      <c r="G579" s="32">
        <v>8353</v>
      </c>
      <c r="H579" s="30">
        <v>12248.1</v>
      </c>
      <c r="I579" s="30" t="e">
        <v>#N/A</v>
      </c>
      <c r="J579" s="30" t="e">
        <v>#N/A</v>
      </c>
      <c r="K579" s="30" t="e">
        <v>#N/A</v>
      </c>
    </row>
    <row r="580" spans="1:11" ht="15">
      <c r="A580" s="30" t="s">
        <v>1640</v>
      </c>
      <c r="B580" s="30" t="s">
        <v>683</v>
      </c>
      <c r="C580" s="30" t="s">
        <v>52</v>
      </c>
      <c r="D580" s="30" t="s">
        <v>686</v>
      </c>
      <c r="E580" s="31">
        <v>84100</v>
      </c>
      <c r="F580" s="31">
        <v>2360121</v>
      </c>
      <c r="G580" s="32">
        <v>8369</v>
      </c>
      <c r="H580" s="30">
        <v>12304.9</v>
      </c>
      <c r="I580" s="30" t="e">
        <v>#N/A</v>
      </c>
      <c r="J580" s="30" t="e">
        <v>#N/A</v>
      </c>
      <c r="K580" s="30" t="e">
        <v>#N/A</v>
      </c>
    </row>
    <row r="581" spans="1:11" ht="15">
      <c r="A581" s="30" t="s">
        <v>1641</v>
      </c>
      <c r="B581" s="30" t="s">
        <v>683</v>
      </c>
      <c r="C581" s="30" t="s">
        <v>54</v>
      </c>
      <c r="D581" s="30" t="s">
        <v>687</v>
      </c>
      <c r="E581" s="31">
        <v>84393</v>
      </c>
      <c r="F581" s="31">
        <v>2368657</v>
      </c>
      <c r="G581" s="32">
        <v>8399</v>
      </c>
      <c r="H581" s="30">
        <v>12353.5</v>
      </c>
      <c r="I581" s="30" t="e">
        <v>#N/A</v>
      </c>
      <c r="J581" s="30" t="e">
        <v>#N/A</v>
      </c>
      <c r="K581" s="30" t="e">
        <v>#N/A</v>
      </c>
    </row>
    <row r="582" spans="1:11" ht="15">
      <c r="A582" s="30" t="s">
        <v>1642</v>
      </c>
      <c r="B582" s="30" t="s">
        <v>683</v>
      </c>
      <c r="C582" s="30" t="s">
        <v>56</v>
      </c>
      <c r="D582" s="30" t="s">
        <v>688</v>
      </c>
      <c r="E582" s="31">
        <v>84616</v>
      </c>
      <c r="F582" s="31">
        <v>2382652</v>
      </c>
      <c r="G582" s="32">
        <v>8411</v>
      </c>
      <c r="H582" s="30">
        <v>12372.9</v>
      </c>
      <c r="I582" s="30" t="e">
        <v>#N/A</v>
      </c>
      <c r="J582" s="30" t="e">
        <v>#N/A</v>
      </c>
      <c r="K582" s="30" t="e">
        <v>#N/A</v>
      </c>
    </row>
    <row r="583" spans="1:11" ht="15">
      <c r="A583" s="30" t="s">
        <v>1643</v>
      </c>
      <c r="B583" s="30" t="s">
        <v>683</v>
      </c>
      <c r="C583" s="30" t="s">
        <v>58</v>
      </c>
      <c r="D583" s="30" t="s">
        <v>689</v>
      </c>
      <c r="E583" s="31">
        <v>84776</v>
      </c>
      <c r="F583" s="31">
        <v>2379691</v>
      </c>
      <c r="G583" s="32">
        <v>8426</v>
      </c>
      <c r="H583" s="30">
        <v>12410.3</v>
      </c>
      <c r="I583" s="30" t="e">
        <v>#N/A</v>
      </c>
      <c r="J583" s="30" t="e">
        <v>#N/A</v>
      </c>
      <c r="K583" s="30" t="e">
        <v>#N/A</v>
      </c>
    </row>
    <row r="584" spans="1:11" ht="15">
      <c r="A584" s="30" t="s">
        <v>1644</v>
      </c>
      <c r="B584" s="30" t="s">
        <v>683</v>
      </c>
      <c r="C584" s="30" t="s">
        <v>60</v>
      </c>
      <c r="D584" s="30" t="s">
        <v>690</v>
      </c>
      <c r="E584" s="31">
        <v>85087</v>
      </c>
      <c r="F584" s="31">
        <v>2388019</v>
      </c>
      <c r="G584" s="32">
        <v>8446</v>
      </c>
      <c r="H584" s="30">
        <v>12448.7</v>
      </c>
      <c r="I584" s="30" t="e">
        <v>#N/A</v>
      </c>
      <c r="J584" s="30" t="e">
        <v>#N/A</v>
      </c>
      <c r="K584" s="30" t="e">
        <v>#N/A</v>
      </c>
    </row>
    <row r="585" spans="1:11" ht="15">
      <c r="A585" s="30" t="s">
        <v>1645</v>
      </c>
      <c r="B585" s="30" t="s">
        <v>683</v>
      </c>
      <c r="C585" s="30" t="s">
        <v>62</v>
      </c>
      <c r="D585" s="30" t="s">
        <v>691</v>
      </c>
      <c r="E585" s="31">
        <v>85246</v>
      </c>
      <c r="F585" s="31">
        <v>2406041</v>
      </c>
      <c r="G585" s="32">
        <v>8374</v>
      </c>
      <c r="H585" s="30">
        <v>12458.7</v>
      </c>
      <c r="I585" s="30" t="e">
        <v>#N/A</v>
      </c>
      <c r="J585" s="30" t="e">
        <v>#N/A</v>
      </c>
      <c r="K585" s="30" t="e">
        <v>#N/A</v>
      </c>
    </row>
    <row r="586" spans="1:11" ht="15">
      <c r="A586" s="30" t="s">
        <v>1646</v>
      </c>
      <c r="B586" s="30" t="s">
        <v>683</v>
      </c>
      <c r="C586" s="30" t="s">
        <v>64</v>
      </c>
      <c r="D586" s="30" t="s">
        <v>692</v>
      </c>
      <c r="E586" s="31">
        <v>85511</v>
      </c>
      <c r="F586" s="31">
        <v>2399991</v>
      </c>
      <c r="G586" s="32">
        <v>8489</v>
      </c>
      <c r="H586" s="30">
        <v>12489.4</v>
      </c>
      <c r="I586" s="30" t="e">
        <v>#N/A</v>
      </c>
      <c r="J586" s="30" t="e">
        <v>#N/A</v>
      </c>
      <c r="K586" s="30" t="e">
        <v>#N/A</v>
      </c>
    </row>
    <row r="587" spans="1:11" ht="15">
      <c r="A587" s="30" t="s">
        <v>1647</v>
      </c>
      <c r="B587" s="30" t="s">
        <v>683</v>
      </c>
      <c r="C587" s="30" t="s">
        <v>66</v>
      </c>
      <c r="D587" s="30" t="s">
        <v>693</v>
      </c>
      <c r="E587" s="31">
        <v>85869</v>
      </c>
      <c r="F587" s="31">
        <v>2416582</v>
      </c>
      <c r="G587" s="32">
        <v>8547</v>
      </c>
      <c r="H587" s="30">
        <v>12555.8</v>
      </c>
      <c r="I587" s="30" t="e">
        <v>#N/A</v>
      </c>
      <c r="J587" s="30" t="e">
        <v>#N/A</v>
      </c>
      <c r="K587" s="30" t="e">
        <v>#N/A</v>
      </c>
    </row>
    <row r="588" spans="1:11" ht="15">
      <c r="A588" s="30" t="s">
        <v>1648</v>
      </c>
      <c r="B588" s="30" t="s">
        <v>683</v>
      </c>
      <c r="C588" s="30" t="s">
        <v>68</v>
      </c>
      <c r="D588" s="30" t="s">
        <v>694</v>
      </c>
      <c r="E588" s="31">
        <v>86071</v>
      </c>
      <c r="F588" s="31">
        <v>2422811</v>
      </c>
      <c r="G588" s="32">
        <v>8581</v>
      </c>
      <c r="H588" s="30">
        <v>12579.6</v>
      </c>
      <c r="I588" s="30" t="e">
        <v>#N/A</v>
      </c>
      <c r="J588" s="30" t="e">
        <v>#N/A</v>
      </c>
      <c r="K588" s="30" t="e">
        <v>#N/A</v>
      </c>
    </row>
    <row r="589" spans="1:11" ht="15">
      <c r="A589" s="30" t="s">
        <v>1649</v>
      </c>
      <c r="B589" s="30" t="s">
        <v>683</v>
      </c>
      <c r="C589" s="30" t="s">
        <v>70</v>
      </c>
      <c r="D589" s="30" t="s">
        <v>695</v>
      </c>
      <c r="E589" s="31">
        <v>86317</v>
      </c>
      <c r="F589" s="31">
        <v>2416879</v>
      </c>
      <c r="G589" s="32">
        <v>8619</v>
      </c>
      <c r="H589" s="30">
        <v>12589.7</v>
      </c>
      <c r="I589" s="30" t="e">
        <v>#N/A</v>
      </c>
      <c r="J589" s="30" t="e">
        <v>#N/A</v>
      </c>
      <c r="K589" s="30" t="e">
        <v>#N/A</v>
      </c>
    </row>
    <row r="590" spans="1:11" ht="15">
      <c r="A590" s="30" t="s">
        <v>1650</v>
      </c>
      <c r="B590" s="30" t="s">
        <v>696</v>
      </c>
      <c r="C590" s="30" t="s">
        <v>48</v>
      </c>
      <c r="D590" s="30" t="s">
        <v>697</v>
      </c>
      <c r="E590" s="31">
        <v>86393</v>
      </c>
      <c r="F590" s="31">
        <v>2417121</v>
      </c>
      <c r="G590" s="32">
        <v>8664</v>
      </c>
      <c r="H590" s="30">
        <v>12578.7</v>
      </c>
      <c r="I590" s="30" t="e">
        <v>#N/A</v>
      </c>
      <c r="J590" s="30" t="e">
        <v>#N/A</v>
      </c>
      <c r="K590" s="30" t="e">
        <v>#N/A</v>
      </c>
    </row>
    <row r="591" spans="1:11" ht="15">
      <c r="A591" s="30" t="s">
        <v>1651</v>
      </c>
      <c r="B591" s="30" t="s">
        <v>696</v>
      </c>
      <c r="C591" s="30" t="s">
        <v>50</v>
      </c>
      <c r="D591" s="30" t="s">
        <v>698</v>
      </c>
      <c r="E591" s="31">
        <v>86822</v>
      </c>
      <c r="F591" s="31">
        <v>2437849</v>
      </c>
      <c r="G591" s="32">
        <v>8734</v>
      </c>
      <c r="H591" s="30">
        <v>12669.7</v>
      </c>
      <c r="I591" s="30" t="e">
        <v>#N/A</v>
      </c>
      <c r="J591" s="30" t="e">
        <v>#N/A</v>
      </c>
      <c r="K591" s="30" t="e">
        <v>#N/A</v>
      </c>
    </row>
    <row r="592" spans="1:11" ht="15">
      <c r="A592" s="30" t="s">
        <v>1652</v>
      </c>
      <c r="B592" s="30" t="s">
        <v>696</v>
      </c>
      <c r="C592" s="30" t="s">
        <v>52</v>
      </c>
      <c r="D592" s="30" t="s">
        <v>699</v>
      </c>
      <c r="E592" s="31">
        <v>87040</v>
      </c>
      <c r="F592" s="31">
        <v>2428697</v>
      </c>
      <c r="G592" s="32">
        <v>8727</v>
      </c>
      <c r="H592" s="30">
        <v>12703.8</v>
      </c>
      <c r="I592" s="30" t="e">
        <v>#N/A</v>
      </c>
      <c r="J592" s="30" t="e">
        <v>#N/A</v>
      </c>
      <c r="K592" s="30" t="e">
        <v>#N/A</v>
      </c>
    </row>
    <row r="593" spans="1:11" ht="15">
      <c r="A593" s="30" t="s">
        <v>1653</v>
      </c>
      <c r="B593" s="30" t="s">
        <v>696</v>
      </c>
      <c r="C593" s="30" t="s">
        <v>54</v>
      </c>
      <c r="D593" s="30" t="s">
        <v>700</v>
      </c>
      <c r="E593" s="31">
        <v>87280</v>
      </c>
      <c r="F593" s="31">
        <v>2442898</v>
      </c>
      <c r="G593" s="32">
        <v>8735</v>
      </c>
      <c r="H593" s="30">
        <v>12735.3</v>
      </c>
      <c r="I593" s="30" t="e">
        <v>#N/A</v>
      </c>
      <c r="J593" s="30" t="e">
        <v>#N/A</v>
      </c>
      <c r="K593" s="30" t="e">
        <v>#N/A</v>
      </c>
    </row>
    <row r="594" spans="1:11" ht="15">
      <c r="A594" s="30" t="s">
        <v>1654</v>
      </c>
      <c r="B594" s="30" t="s">
        <v>696</v>
      </c>
      <c r="C594" s="30" t="s">
        <v>56</v>
      </c>
      <c r="D594" s="30" t="s">
        <v>701</v>
      </c>
      <c r="E594" s="31">
        <v>87480</v>
      </c>
      <c r="F594" s="31">
        <v>2447915</v>
      </c>
      <c r="G594" s="32">
        <v>8732</v>
      </c>
      <c r="H594" s="30">
        <v>12776.1</v>
      </c>
      <c r="I594" s="30" t="e">
        <v>#N/A</v>
      </c>
      <c r="J594" s="30" t="e">
        <v>#N/A</v>
      </c>
      <c r="K594" s="30" t="e">
        <v>#N/A</v>
      </c>
    </row>
    <row r="595" spans="1:11" ht="15">
      <c r="A595" s="30" t="s">
        <v>1655</v>
      </c>
      <c r="B595" s="30" t="s">
        <v>696</v>
      </c>
      <c r="C595" s="30" t="s">
        <v>58</v>
      </c>
      <c r="D595" s="30" t="s">
        <v>702</v>
      </c>
      <c r="E595" s="31">
        <v>87809</v>
      </c>
      <c r="F595" s="31">
        <v>2457673</v>
      </c>
      <c r="G595" s="32">
        <v>8728</v>
      </c>
      <c r="H595" s="30">
        <v>12825.8</v>
      </c>
      <c r="I595" s="30" t="e">
        <v>#N/A</v>
      </c>
      <c r="J595" s="30" t="e">
        <v>#N/A</v>
      </c>
      <c r="K595" s="30" t="e">
        <v>#N/A</v>
      </c>
    </row>
    <row r="596" spans="1:11" ht="15">
      <c r="A596" s="30" t="s">
        <v>1656</v>
      </c>
      <c r="B596" s="30" t="s">
        <v>696</v>
      </c>
      <c r="C596" s="30" t="s">
        <v>60</v>
      </c>
      <c r="D596" s="30" t="s">
        <v>703</v>
      </c>
      <c r="E596" s="31">
        <v>88052</v>
      </c>
      <c r="F596" s="31">
        <v>2471855</v>
      </c>
      <c r="G596" s="32">
        <v>8740</v>
      </c>
      <c r="H596" s="30">
        <v>12864</v>
      </c>
      <c r="I596" s="30" t="e">
        <v>#N/A</v>
      </c>
      <c r="J596" s="30" t="e">
        <v>#N/A</v>
      </c>
      <c r="K596" s="30" t="e">
        <v>#N/A</v>
      </c>
    </row>
    <row r="597" spans="1:11" ht="15">
      <c r="A597" s="30" t="s">
        <v>1657</v>
      </c>
      <c r="B597" s="30" t="s">
        <v>696</v>
      </c>
      <c r="C597" s="30" t="s">
        <v>62</v>
      </c>
      <c r="D597" s="30" t="s">
        <v>704</v>
      </c>
      <c r="E597" s="31">
        <v>88126</v>
      </c>
      <c r="F597" s="31">
        <v>2459402</v>
      </c>
      <c r="G597" s="32">
        <v>8663</v>
      </c>
      <c r="H597" s="30">
        <v>12895</v>
      </c>
      <c r="I597" s="30" t="e">
        <v>#N/A</v>
      </c>
      <c r="J597" s="30" t="e">
        <v>#N/A</v>
      </c>
      <c r="K597" s="30" t="e">
        <v>#N/A</v>
      </c>
    </row>
    <row r="598" spans="1:11" ht="15">
      <c r="A598" s="30" t="s">
        <v>1658</v>
      </c>
      <c r="B598" s="30" t="s">
        <v>696</v>
      </c>
      <c r="C598" s="30" t="s">
        <v>64</v>
      </c>
      <c r="D598" s="30" t="s">
        <v>705</v>
      </c>
      <c r="E598" s="31">
        <v>88375</v>
      </c>
      <c r="F598" s="31">
        <v>2466302</v>
      </c>
      <c r="G598" s="32">
        <v>8804</v>
      </c>
      <c r="H598" s="30">
        <v>12908.8</v>
      </c>
      <c r="I598" s="30" t="e">
        <v>#N/A</v>
      </c>
      <c r="J598" s="30" t="e">
        <v>#N/A</v>
      </c>
      <c r="K598" s="30" t="e">
        <v>#N/A</v>
      </c>
    </row>
    <row r="599" spans="1:11" ht="15">
      <c r="A599" s="30" t="s">
        <v>1659</v>
      </c>
      <c r="B599" s="30" t="s">
        <v>696</v>
      </c>
      <c r="C599" s="30" t="s">
        <v>66</v>
      </c>
      <c r="D599" s="30" t="s">
        <v>706</v>
      </c>
      <c r="E599" s="31">
        <v>88607</v>
      </c>
      <c r="F599" s="31">
        <v>2487296</v>
      </c>
      <c r="G599" s="32">
        <v>8869</v>
      </c>
      <c r="H599" s="30">
        <v>12903.6</v>
      </c>
      <c r="I599" s="30" t="e">
        <v>#N/A</v>
      </c>
      <c r="J599" s="30" t="e">
        <v>#N/A</v>
      </c>
      <c r="K599" s="30" t="e">
        <v>#N/A</v>
      </c>
    </row>
    <row r="600" spans="1:11" ht="15">
      <c r="A600" s="30" t="s">
        <v>1660</v>
      </c>
      <c r="B600" s="30" t="s">
        <v>696</v>
      </c>
      <c r="C600" s="30" t="s">
        <v>68</v>
      </c>
      <c r="D600" s="30" t="s">
        <v>707</v>
      </c>
      <c r="E600" s="31">
        <v>88870</v>
      </c>
      <c r="F600" s="31">
        <v>2480619</v>
      </c>
      <c r="G600" s="32">
        <v>8928</v>
      </c>
      <c r="H600" s="30">
        <v>12910.8</v>
      </c>
      <c r="I600" s="30" t="e">
        <v>#N/A</v>
      </c>
      <c r="J600" s="30" t="e">
        <v>#N/A</v>
      </c>
      <c r="K600" s="30" t="e">
        <v>#N/A</v>
      </c>
    </row>
    <row r="601" spans="1:11" ht="15">
      <c r="A601" s="30" t="s">
        <v>1661</v>
      </c>
      <c r="B601" s="30" t="s">
        <v>696</v>
      </c>
      <c r="C601" s="30" t="s">
        <v>70</v>
      </c>
      <c r="D601" s="30" t="s">
        <v>708</v>
      </c>
      <c r="E601" s="31">
        <v>89170</v>
      </c>
      <c r="F601" s="31">
        <v>2497255</v>
      </c>
      <c r="G601" s="32">
        <v>8998</v>
      </c>
      <c r="H601" s="30">
        <v>12927.5</v>
      </c>
      <c r="I601" s="30" t="e">
        <v>#N/A</v>
      </c>
      <c r="J601" s="30" t="e">
        <v>#N/A</v>
      </c>
      <c r="K601" s="30" t="e">
        <v>#N/A</v>
      </c>
    </row>
    <row r="602" spans="1:11" ht="15">
      <c r="A602" s="30" t="s">
        <v>1662</v>
      </c>
      <c r="B602" s="30" t="s">
        <v>709</v>
      </c>
      <c r="C602" s="30" t="s">
        <v>48</v>
      </c>
      <c r="D602" s="30" t="s">
        <v>710</v>
      </c>
      <c r="E602" s="31">
        <v>89394</v>
      </c>
      <c r="F602" s="31">
        <v>2512037</v>
      </c>
      <c r="G602" s="32">
        <v>9072</v>
      </c>
      <c r="H602" s="30">
        <v>12962.7</v>
      </c>
      <c r="I602" s="30" t="e">
        <v>#N/A</v>
      </c>
      <c r="J602" s="30" t="e">
        <v>#N/A</v>
      </c>
      <c r="K602" s="30" t="e">
        <v>#N/A</v>
      </c>
    </row>
    <row r="603" spans="1:11" ht="15">
      <c r="A603" s="30" t="s">
        <v>1663</v>
      </c>
      <c r="B603" s="30" t="s">
        <v>709</v>
      </c>
      <c r="C603" s="30" t="s">
        <v>50</v>
      </c>
      <c r="D603" s="30" t="s">
        <v>711</v>
      </c>
      <c r="E603" s="31">
        <v>89614</v>
      </c>
      <c r="F603" s="31">
        <v>2503907</v>
      </c>
      <c r="G603" s="32">
        <v>9096</v>
      </c>
      <c r="H603" s="30">
        <v>13000.5</v>
      </c>
      <c r="I603" s="30" t="e">
        <v>#N/A</v>
      </c>
      <c r="J603" s="30" t="e">
        <v>#N/A</v>
      </c>
      <c r="K603" s="30" t="e">
        <v>#N/A</v>
      </c>
    </row>
    <row r="604" spans="1:11" ht="15">
      <c r="A604" s="30" t="s">
        <v>1664</v>
      </c>
      <c r="B604" s="30" t="s">
        <v>709</v>
      </c>
      <c r="C604" s="30" t="s">
        <v>52</v>
      </c>
      <c r="D604" s="30" t="s">
        <v>712</v>
      </c>
      <c r="E604" s="31">
        <v>89797</v>
      </c>
      <c r="F604" s="31">
        <v>2507978</v>
      </c>
      <c r="G604" s="32">
        <v>9096</v>
      </c>
      <c r="H604" s="30">
        <v>13078</v>
      </c>
      <c r="I604" s="30" t="e">
        <v>#N/A</v>
      </c>
      <c r="J604" s="30" t="e">
        <v>#N/A</v>
      </c>
      <c r="K604" s="30" t="e">
        <v>#N/A</v>
      </c>
    </row>
    <row r="605" spans="1:11" ht="15">
      <c r="A605" s="30" t="s">
        <v>1665</v>
      </c>
      <c r="B605" s="30" t="s">
        <v>709</v>
      </c>
      <c r="C605" s="30" t="s">
        <v>54</v>
      </c>
      <c r="D605" s="30" t="s">
        <v>713</v>
      </c>
      <c r="E605" s="31">
        <v>89952</v>
      </c>
      <c r="F605" s="31">
        <v>2519537</v>
      </c>
      <c r="G605" s="32">
        <v>9076</v>
      </c>
      <c r="H605" s="30">
        <v>13092.4</v>
      </c>
      <c r="I605" s="30" t="e">
        <v>#N/A</v>
      </c>
      <c r="J605" s="30" t="e">
        <v>#N/A</v>
      </c>
      <c r="K605" s="30" t="e">
        <v>#N/A</v>
      </c>
    </row>
    <row r="606" spans="1:11" ht="15">
      <c r="A606" s="30" t="s">
        <v>1666</v>
      </c>
      <c r="B606" s="30" t="s">
        <v>709</v>
      </c>
      <c r="C606" s="30" t="s">
        <v>56</v>
      </c>
      <c r="D606" s="30" t="s">
        <v>714</v>
      </c>
      <c r="E606" s="31">
        <v>90034</v>
      </c>
      <c r="F606" s="31">
        <v>2507382</v>
      </c>
      <c r="G606" s="32">
        <v>9024</v>
      </c>
      <c r="H606" s="30">
        <v>13128.3</v>
      </c>
      <c r="I606" s="30" t="e">
        <v>#N/A</v>
      </c>
      <c r="J606" s="30" t="e">
        <v>#N/A</v>
      </c>
      <c r="K606" s="30" t="e">
        <v>#N/A</v>
      </c>
    </row>
    <row r="607" spans="1:11" ht="15">
      <c r="A607" s="30" t="s">
        <v>1667</v>
      </c>
      <c r="B607" s="30" t="s">
        <v>709</v>
      </c>
      <c r="C607" s="30" t="s">
        <v>58</v>
      </c>
      <c r="D607" s="30" t="s">
        <v>715</v>
      </c>
      <c r="E607" s="31">
        <v>90114</v>
      </c>
      <c r="F607" s="31">
        <v>2509170</v>
      </c>
      <c r="G607" s="32">
        <v>8955</v>
      </c>
      <c r="H607" s="30">
        <v>13154.5</v>
      </c>
      <c r="I607" s="30" t="e">
        <v>#N/A</v>
      </c>
      <c r="J607" s="30" t="e">
        <v>#N/A</v>
      </c>
      <c r="K607" s="30" t="e">
        <v>#N/A</v>
      </c>
    </row>
    <row r="608" spans="1:11" ht="15">
      <c r="A608" s="30" t="s">
        <v>1668</v>
      </c>
      <c r="B608" s="30" t="s">
        <v>709</v>
      </c>
      <c r="C608" s="30" t="s">
        <v>60</v>
      </c>
      <c r="D608" s="30" t="s">
        <v>716</v>
      </c>
      <c r="E608" s="31">
        <v>90161</v>
      </c>
      <c r="F608" s="31">
        <v>2517534</v>
      </c>
      <c r="G608" s="32">
        <v>8936</v>
      </c>
      <c r="H608" s="30">
        <v>13159</v>
      </c>
      <c r="I608" s="30" t="e">
        <v>#N/A</v>
      </c>
      <c r="J608" s="30" t="e">
        <v>#N/A</v>
      </c>
      <c r="K608" s="30" t="e">
        <v>#N/A</v>
      </c>
    </row>
    <row r="609" spans="1:11" ht="15">
      <c r="A609" s="30" t="s">
        <v>1669</v>
      </c>
      <c r="B609" s="30" t="s">
        <v>709</v>
      </c>
      <c r="C609" s="30" t="s">
        <v>62</v>
      </c>
      <c r="D609" s="30" t="s">
        <v>717</v>
      </c>
      <c r="E609" s="31">
        <v>90126</v>
      </c>
      <c r="F609" s="31">
        <v>2516430</v>
      </c>
      <c r="G609" s="32">
        <v>8853</v>
      </c>
      <c r="H609" s="30">
        <v>13185.5</v>
      </c>
      <c r="I609" s="30" t="e">
        <v>#N/A</v>
      </c>
      <c r="J609" s="30" t="e">
        <v>#N/A</v>
      </c>
      <c r="K609" s="30" t="e">
        <v>#N/A</v>
      </c>
    </row>
    <row r="610" spans="1:11" ht="15">
      <c r="A610" s="30" t="s">
        <v>1670</v>
      </c>
      <c r="B610" s="30" t="s">
        <v>709</v>
      </c>
      <c r="C610" s="30" t="s">
        <v>64</v>
      </c>
      <c r="D610" s="30" t="s">
        <v>718</v>
      </c>
      <c r="E610" s="31">
        <v>90338</v>
      </c>
      <c r="F610" s="31">
        <v>2515122</v>
      </c>
      <c r="G610" s="32">
        <v>9004</v>
      </c>
      <c r="H610" s="30">
        <v>13171.9</v>
      </c>
      <c r="I610" s="30" t="e">
        <v>#N/A</v>
      </c>
      <c r="J610" s="30" t="e">
        <v>#N/A</v>
      </c>
      <c r="K610" s="30" t="e">
        <v>#N/A</v>
      </c>
    </row>
    <row r="611" spans="1:11" ht="15">
      <c r="A611" s="30" t="s">
        <v>1671</v>
      </c>
      <c r="B611" s="30" t="s">
        <v>709</v>
      </c>
      <c r="C611" s="30" t="s">
        <v>66</v>
      </c>
      <c r="D611" s="30" t="s">
        <v>719</v>
      </c>
      <c r="E611" s="31">
        <v>90443</v>
      </c>
      <c r="F611" s="31">
        <v>2533101</v>
      </c>
      <c r="G611" s="32">
        <v>9126</v>
      </c>
      <c r="H611" s="30">
        <v>13139.2</v>
      </c>
      <c r="I611" s="30" t="e">
        <v>#N/A</v>
      </c>
      <c r="J611" s="30" t="e">
        <v>#N/A</v>
      </c>
      <c r="K611" s="30" t="e">
        <v>#N/A</v>
      </c>
    </row>
    <row r="612" spans="1:11" ht="15">
      <c r="A612" s="30" t="s">
        <v>1672</v>
      </c>
      <c r="B612" s="30" t="s">
        <v>709</v>
      </c>
      <c r="C612" s="30" t="s">
        <v>68</v>
      </c>
      <c r="D612" s="30" t="s">
        <v>720</v>
      </c>
      <c r="E612" s="31">
        <v>90696</v>
      </c>
      <c r="F612" s="31">
        <v>2525889</v>
      </c>
      <c r="G612" s="32">
        <v>9230</v>
      </c>
      <c r="H612" s="30">
        <v>13139.7</v>
      </c>
      <c r="I612" s="30" t="e">
        <v>#N/A</v>
      </c>
      <c r="J612" s="30" t="e">
        <v>#N/A</v>
      </c>
      <c r="K612" s="30" t="e">
        <v>#N/A</v>
      </c>
    </row>
    <row r="613" spans="1:11" ht="15">
      <c r="A613" s="30" t="s">
        <v>1673</v>
      </c>
      <c r="B613" s="30" t="s">
        <v>709</v>
      </c>
      <c r="C613" s="30" t="s">
        <v>70</v>
      </c>
      <c r="D613" s="30" t="s">
        <v>721</v>
      </c>
      <c r="E613" s="31">
        <v>90774</v>
      </c>
      <c r="F613" s="31">
        <v>2521187</v>
      </c>
      <c r="G613" s="32">
        <v>9273</v>
      </c>
      <c r="H613" s="30">
        <v>13072</v>
      </c>
      <c r="I613" s="30" t="e">
        <v>#N/A</v>
      </c>
      <c r="J613" s="30" t="e">
        <v>#N/A</v>
      </c>
      <c r="K613" s="30" t="e">
        <v>#N/A</v>
      </c>
    </row>
    <row r="614" spans="1:11" ht="15">
      <c r="A614" s="30" t="s">
        <v>1674</v>
      </c>
      <c r="B614" s="30" t="s">
        <v>722</v>
      </c>
      <c r="C614" s="30" t="s">
        <v>48</v>
      </c>
      <c r="D614" s="30" t="s">
        <v>723</v>
      </c>
      <c r="E614" s="31">
        <v>91033</v>
      </c>
      <c r="F614" s="31">
        <v>2544134</v>
      </c>
      <c r="G614" s="32">
        <v>9290</v>
      </c>
      <c r="H614" s="30">
        <v>13254.7</v>
      </c>
      <c r="I614" s="30">
        <v>5836.8</v>
      </c>
      <c r="J614" s="30">
        <v>2425.8</v>
      </c>
      <c r="K614" s="30">
        <v>3069.4</v>
      </c>
    </row>
    <row r="615" spans="1:11" ht="15">
      <c r="A615" s="30" t="s">
        <v>1675</v>
      </c>
      <c r="B615" s="30" t="s">
        <v>722</v>
      </c>
      <c r="C615" s="30" t="s">
        <v>50</v>
      </c>
      <c r="D615" s="30" t="s">
        <v>724</v>
      </c>
      <c r="E615" s="31">
        <v>91256</v>
      </c>
      <c r="F615" s="31">
        <v>2543364</v>
      </c>
      <c r="G615" s="32">
        <v>9297</v>
      </c>
      <c r="H615" s="30">
        <v>13224.3</v>
      </c>
      <c r="I615" s="30">
        <v>5834.6</v>
      </c>
      <c r="J615" s="30">
        <v>2426.6</v>
      </c>
      <c r="K615" s="30">
        <v>3068</v>
      </c>
    </row>
    <row r="616" spans="1:11" ht="15">
      <c r="A616" s="30" t="s">
        <v>1676</v>
      </c>
      <c r="B616" s="30" t="s">
        <v>722</v>
      </c>
      <c r="C616" s="30" t="s">
        <v>52</v>
      </c>
      <c r="D616" s="30" t="s">
        <v>725</v>
      </c>
      <c r="E616" s="31">
        <v>91353</v>
      </c>
      <c r="F616" s="31">
        <v>2545428</v>
      </c>
      <c r="G616" s="32">
        <v>9325</v>
      </c>
      <c r="H616" s="30">
        <v>13226.4</v>
      </c>
      <c r="I616" s="30">
        <v>5833.5</v>
      </c>
      <c r="J616" s="30">
        <v>2425.5</v>
      </c>
      <c r="K616" s="30">
        <v>3070.2</v>
      </c>
    </row>
    <row r="617" spans="1:11" ht="15">
      <c r="A617" s="30" t="s">
        <v>1677</v>
      </c>
      <c r="B617" s="30" t="s">
        <v>722</v>
      </c>
      <c r="C617" s="30" t="s">
        <v>54</v>
      </c>
      <c r="D617" s="30" t="s">
        <v>726</v>
      </c>
      <c r="E617" s="31">
        <v>91310</v>
      </c>
      <c r="F617" s="31">
        <v>2536794</v>
      </c>
      <c r="G617" s="32">
        <v>9289</v>
      </c>
      <c r="H617" s="30">
        <v>13237.9</v>
      </c>
      <c r="I617" s="30">
        <v>5826.5</v>
      </c>
      <c r="J617" s="30">
        <v>2424</v>
      </c>
      <c r="K617" s="30">
        <v>3064.1</v>
      </c>
    </row>
    <row r="618" spans="1:11" ht="15">
      <c r="A618" s="30" t="s">
        <v>1678</v>
      </c>
      <c r="B618" s="30" t="s">
        <v>722</v>
      </c>
      <c r="C618" s="30" t="s">
        <v>56</v>
      </c>
      <c r="D618" s="30" t="s">
        <v>727</v>
      </c>
      <c r="E618" s="31">
        <v>91239</v>
      </c>
      <c r="F618" s="31">
        <v>2533775</v>
      </c>
      <c r="G618" s="32">
        <v>9242</v>
      </c>
      <c r="H618" s="30">
        <v>13211.5</v>
      </c>
      <c r="I618" s="30">
        <v>5803.7</v>
      </c>
      <c r="J618" s="30">
        <v>2417.6</v>
      </c>
      <c r="K618" s="30">
        <v>3050.8</v>
      </c>
    </row>
    <row r="619" spans="1:11" ht="15">
      <c r="A619" s="30" t="s">
        <v>1679</v>
      </c>
      <c r="B619" s="30" t="s">
        <v>722</v>
      </c>
      <c r="C619" s="30" t="s">
        <v>58</v>
      </c>
      <c r="D619" s="30" t="s">
        <v>728</v>
      </c>
      <c r="E619" s="31">
        <v>91306</v>
      </c>
      <c r="F619" s="31">
        <v>2541059</v>
      </c>
      <c r="G619" s="32">
        <v>9265</v>
      </c>
      <c r="H619" s="30">
        <v>13197.4</v>
      </c>
      <c r="I619" s="30">
        <v>5828.3</v>
      </c>
      <c r="J619" s="30">
        <v>2426.9</v>
      </c>
      <c r="K619" s="30">
        <v>3066.8</v>
      </c>
    </row>
    <row r="620" spans="1:11" ht="15">
      <c r="A620" s="30" t="s">
        <v>1680</v>
      </c>
      <c r="B620" s="30" t="s">
        <v>722</v>
      </c>
      <c r="C620" s="30" t="s">
        <v>60</v>
      </c>
      <c r="D620" s="30" t="s">
        <v>729</v>
      </c>
      <c r="E620" s="31">
        <v>91270</v>
      </c>
      <c r="F620" s="31">
        <v>2524234</v>
      </c>
      <c r="G620" s="32">
        <v>9294</v>
      </c>
      <c r="H620" s="30">
        <v>13193.3</v>
      </c>
      <c r="I620" s="30">
        <v>5845.9</v>
      </c>
      <c r="J620" s="30">
        <v>2433.5</v>
      </c>
      <c r="K620" s="30">
        <v>3076.4</v>
      </c>
    </row>
    <row r="621" spans="1:11" ht="15">
      <c r="A621" s="30" t="s">
        <v>1681</v>
      </c>
      <c r="B621" s="30" t="s">
        <v>722</v>
      </c>
      <c r="C621" s="30" t="s">
        <v>62</v>
      </c>
      <c r="D621" s="30" t="s">
        <v>730</v>
      </c>
      <c r="E621" s="31">
        <v>91157</v>
      </c>
      <c r="F621" s="31">
        <v>2521976</v>
      </c>
      <c r="G621" s="32">
        <v>9292</v>
      </c>
      <c r="H621" s="30">
        <v>13158.4</v>
      </c>
      <c r="I621" s="30">
        <v>5851.3</v>
      </c>
      <c r="J621" s="30">
        <v>2435.8</v>
      </c>
      <c r="K621" s="30">
        <v>3079.1</v>
      </c>
    </row>
    <row r="622" spans="1:11" ht="15">
      <c r="A622" s="30" t="s">
        <v>1682</v>
      </c>
      <c r="B622" s="30" t="s">
        <v>722</v>
      </c>
      <c r="C622" s="30" t="s">
        <v>64</v>
      </c>
      <c r="D622" s="30" t="s">
        <v>731</v>
      </c>
      <c r="E622" s="31">
        <v>91088</v>
      </c>
      <c r="F622" s="31">
        <v>2518283</v>
      </c>
      <c r="G622" s="32">
        <v>9296</v>
      </c>
      <c r="H622" s="30">
        <v>13146.2</v>
      </c>
      <c r="I622" s="30">
        <v>5854.9</v>
      </c>
      <c r="J622" s="30">
        <v>2437.8</v>
      </c>
      <c r="K622" s="30">
        <v>3083.2</v>
      </c>
    </row>
    <row r="623" spans="1:11" ht="15">
      <c r="A623" s="30" t="s">
        <v>1683</v>
      </c>
      <c r="B623" s="30" t="s">
        <v>722</v>
      </c>
      <c r="C623" s="30" t="s">
        <v>66</v>
      </c>
      <c r="D623" s="30" t="s">
        <v>732</v>
      </c>
      <c r="E623" s="31">
        <v>90923</v>
      </c>
      <c r="F623" s="31">
        <v>2506452</v>
      </c>
      <c r="G623" s="32">
        <v>9256</v>
      </c>
      <c r="H623" s="30">
        <v>13132.5</v>
      </c>
      <c r="I623" s="30">
        <v>5824.4</v>
      </c>
      <c r="J623" s="30">
        <v>2424.6</v>
      </c>
      <c r="K623" s="30">
        <v>3063.7</v>
      </c>
    </row>
    <row r="624" spans="1:11" ht="15">
      <c r="A624" s="30" t="s">
        <v>1684</v>
      </c>
      <c r="B624" s="30" t="s">
        <v>722</v>
      </c>
      <c r="C624" s="30" t="s">
        <v>68</v>
      </c>
      <c r="D624" s="30" t="s">
        <v>733</v>
      </c>
      <c r="E624" s="31">
        <v>90766</v>
      </c>
      <c r="F624" s="31">
        <v>2508570</v>
      </c>
      <c r="G624" s="32">
        <v>9298</v>
      </c>
      <c r="H624" s="30">
        <v>13118.8</v>
      </c>
      <c r="I624" s="30">
        <v>5830.6</v>
      </c>
      <c r="J624" s="30">
        <v>2426.1</v>
      </c>
      <c r="K624" s="30">
        <v>3069.1</v>
      </c>
    </row>
    <row r="625" spans="1:11" ht="15">
      <c r="A625" s="30" t="s">
        <v>1685</v>
      </c>
      <c r="B625" s="30" t="s">
        <v>722</v>
      </c>
      <c r="C625" s="30" t="s">
        <v>70</v>
      </c>
      <c r="D625" s="30" t="s">
        <v>734</v>
      </c>
      <c r="E625" s="31">
        <v>90692</v>
      </c>
      <c r="F625" s="31">
        <v>2506313</v>
      </c>
      <c r="G625" s="32">
        <v>9302</v>
      </c>
      <c r="H625" s="30">
        <v>13088.1</v>
      </c>
      <c r="I625" s="30">
        <v>5840</v>
      </c>
      <c r="J625" s="30">
        <v>2431.4</v>
      </c>
      <c r="K625" s="30">
        <v>3073.2</v>
      </c>
    </row>
    <row r="626" spans="1:11" ht="15">
      <c r="A626" s="30" t="s">
        <v>1686</v>
      </c>
      <c r="B626" s="30" t="s">
        <v>735</v>
      </c>
      <c r="C626" s="30" t="s">
        <v>48</v>
      </c>
      <c r="D626" s="30" t="s">
        <v>736</v>
      </c>
      <c r="E626" s="31">
        <v>90566</v>
      </c>
      <c r="F626" s="31">
        <v>2494381</v>
      </c>
      <c r="G626" s="32">
        <v>9294</v>
      </c>
      <c r="H626" s="30">
        <v>13069.8</v>
      </c>
      <c r="I626" s="30">
        <v>5810</v>
      </c>
      <c r="J626" s="30">
        <v>2414.6</v>
      </c>
      <c r="K626" s="30">
        <v>3056.3</v>
      </c>
    </row>
    <row r="627" spans="1:11" ht="15">
      <c r="A627" s="30" t="s">
        <v>1687</v>
      </c>
      <c r="B627" s="30" t="s">
        <v>735</v>
      </c>
      <c r="C627" s="30" t="s">
        <v>50</v>
      </c>
      <c r="D627" s="30" t="s">
        <v>737</v>
      </c>
      <c r="E627" s="31">
        <v>90253</v>
      </c>
      <c r="F627" s="31">
        <v>2484356</v>
      </c>
      <c r="G627" s="32">
        <v>9264</v>
      </c>
      <c r="H627" s="30">
        <v>12995.6</v>
      </c>
      <c r="I627" s="30">
        <v>5803.1</v>
      </c>
      <c r="J627" s="30">
        <v>2414.4</v>
      </c>
      <c r="K627" s="30">
        <v>3053.2</v>
      </c>
    </row>
    <row r="628" spans="1:11" ht="15">
      <c r="A628" s="30" t="s">
        <v>1688</v>
      </c>
      <c r="B628" s="30" t="s">
        <v>735</v>
      </c>
      <c r="C628" s="30" t="s">
        <v>52</v>
      </c>
      <c r="D628" s="30" t="s">
        <v>738</v>
      </c>
      <c r="E628" s="31">
        <v>90089</v>
      </c>
      <c r="F628" s="31">
        <v>2479206</v>
      </c>
      <c r="G628" s="32">
        <v>9267</v>
      </c>
      <c r="H628" s="30">
        <v>12964.1</v>
      </c>
      <c r="I628" s="30">
        <v>5803.4</v>
      </c>
      <c r="J628" s="30">
        <v>2413.1</v>
      </c>
      <c r="K628" s="30">
        <v>3054.5</v>
      </c>
    </row>
    <row r="629" spans="1:11" ht="15">
      <c r="A629" s="30" t="s">
        <v>1689</v>
      </c>
      <c r="B629" s="30" t="s">
        <v>735</v>
      </c>
      <c r="C629" s="30" t="s">
        <v>54</v>
      </c>
      <c r="D629" s="30" t="s">
        <v>739</v>
      </c>
      <c r="E629" s="31">
        <v>89881</v>
      </c>
      <c r="F629" s="31">
        <v>2466122</v>
      </c>
      <c r="G629" s="32">
        <v>9228</v>
      </c>
      <c r="H629" s="30">
        <v>12906.1</v>
      </c>
      <c r="I629" s="30">
        <v>5792.1</v>
      </c>
      <c r="J629" s="30">
        <v>2410.7</v>
      </c>
      <c r="K629" s="30">
        <v>3047.3</v>
      </c>
    </row>
    <row r="630" spans="1:11" ht="15">
      <c r="A630" s="30" t="s">
        <v>1690</v>
      </c>
      <c r="B630" s="30" t="s">
        <v>735</v>
      </c>
      <c r="C630" s="30" t="s">
        <v>56</v>
      </c>
      <c r="D630" s="30" t="s">
        <v>740</v>
      </c>
      <c r="E630" s="31">
        <v>89743</v>
      </c>
      <c r="F630" s="31">
        <v>2462926</v>
      </c>
      <c r="G630" s="32">
        <v>9218</v>
      </c>
      <c r="H630" s="30">
        <v>12879.8</v>
      </c>
      <c r="I630" s="30">
        <v>5784</v>
      </c>
      <c r="J630" s="30">
        <v>2408.2</v>
      </c>
      <c r="K630" s="30">
        <v>3043</v>
      </c>
    </row>
    <row r="631" spans="1:11" ht="15">
      <c r="A631" s="30" t="s">
        <v>1691</v>
      </c>
      <c r="B631" s="30" t="s">
        <v>735</v>
      </c>
      <c r="C631" s="30" t="s">
        <v>58</v>
      </c>
      <c r="D631" s="30" t="s">
        <v>741</v>
      </c>
      <c r="E631" s="31">
        <v>89777</v>
      </c>
      <c r="F631" s="31">
        <v>2470818</v>
      </c>
      <c r="G631" s="32">
        <v>9252</v>
      </c>
      <c r="H631" s="30">
        <v>12879.5</v>
      </c>
      <c r="I631" s="30">
        <v>5800.7</v>
      </c>
      <c r="J631" s="30">
        <v>2418.2</v>
      </c>
      <c r="K631" s="30">
        <v>3052.6</v>
      </c>
    </row>
    <row r="632" spans="1:11" ht="15">
      <c r="A632" s="30" t="s">
        <v>1692</v>
      </c>
      <c r="B632" s="30" t="s">
        <v>735</v>
      </c>
      <c r="C632" s="30" t="s">
        <v>60</v>
      </c>
      <c r="D632" s="30" t="s">
        <v>742</v>
      </c>
      <c r="E632" s="31">
        <v>89700</v>
      </c>
      <c r="F632" s="31">
        <v>2469761</v>
      </c>
      <c r="G632" s="32">
        <v>9220</v>
      </c>
      <c r="H632" s="30">
        <v>12871.9</v>
      </c>
      <c r="I632" s="30">
        <v>5787.8</v>
      </c>
      <c r="J632" s="30">
        <v>2410.3</v>
      </c>
      <c r="K632" s="30">
        <v>3045.5</v>
      </c>
    </row>
    <row r="633" spans="1:11" ht="15">
      <c r="A633" s="30" t="s">
        <v>1693</v>
      </c>
      <c r="B633" s="30" t="s">
        <v>735</v>
      </c>
      <c r="C633" s="30" t="s">
        <v>62</v>
      </c>
      <c r="D633" s="30" t="s">
        <v>743</v>
      </c>
      <c r="E633" s="31">
        <v>89741</v>
      </c>
      <c r="F633" s="31">
        <v>2471636</v>
      </c>
      <c r="G633" s="32">
        <v>9223</v>
      </c>
      <c r="H633" s="30">
        <v>12870.2</v>
      </c>
      <c r="I633" s="30">
        <v>5793.3</v>
      </c>
      <c r="J633" s="30">
        <v>2413.1</v>
      </c>
      <c r="K633" s="30">
        <v>3047.9</v>
      </c>
    </row>
    <row r="634" spans="1:11" ht="15">
      <c r="A634" s="30" t="s">
        <v>1694</v>
      </c>
      <c r="B634" s="30" t="s">
        <v>735</v>
      </c>
      <c r="C634" s="30" t="s">
        <v>64</v>
      </c>
      <c r="D634" s="30" t="s">
        <v>744</v>
      </c>
      <c r="E634" s="31">
        <v>89797</v>
      </c>
      <c r="F634" s="31">
        <v>2472216</v>
      </c>
      <c r="G634" s="32">
        <v>9259</v>
      </c>
      <c r="H634" s="30">
        <v>12855.1</v>
      </c>
      <c r="I634" s="30">
        <v>5808.8</v>
      </c>
      <c r="J634" s="30">
        <v>2418.9</v>
      </c>
      <c r="K634" s="30">
        <v>3057.7</v>
      </c>
    </row>
    <row r="635" spans="1:11" ht="15">
      <c r="A635" s="30" t="s">
        <v>1695</v>
      </c>
      <c r="B635" s="30" t="s">
        <v>735</v>
      </c>
      <c r="C635" s="30" t="s">
        <v>66</v>
      </c>
      <c r="D635" s="30" t="s">
        <v>745</v>
      </c>
      <c r="E635" s="31">
        <v>89764</v>
      </c>
      <c r="F635" s="31">
        <v>2478679</v>
      </c>
      <c r="G635" s="32">
        <v>9263</v>
      </c>
      <c r="H635" s="30">
        <v>12833.3</v>
      </c>
      <c r="I635" s="30">
        <v>5810.2</v>
      </c>
      <c r="J635" s="30">
        <v>2418.3</v>
      </c>
      <c r="K635" s="30">
        <v>3056.9</v>
      </c>
    </row>
    <row r="636" spans="1:11" ht="15">
      <c r="A636" s="30" t="s">
        <v>1696</v>
      </c>
      <c r="B636" s="30" t="s">
        <v>735</v>
      </c>
      <c r="C636" s="30" t="s">
        <v>68</v>
      </c>
      <c r="D636" s="30" t="s">
        <v>746</v>
      </c>
      <c r="E636" s="31">
        <v>89672</v>
      </c>
      <c r="F636" s="31">
        <v>2468976</v>
      </c>
      <c r="G636" s="32">
        <v>9283</v>
      </c>
      <c r="H636" s="30">
        <v>12817.6</v>
      </c>
      <c r="I636" s="30">
        <v>5821.2</v>
      </c>
      <c r="J636" s="30">
        <v>2421.1</v>
      </c>
      <c r="K636" s="30">
        <v>3063</v>
      </c>
    </row>
    <row r="637" spans="1:11" ht="15">
      <c r="A637" s="30" t="s">
        <v>1697</v>
      </c>
      <c r="B637" s="30" t="s">
        <v>735</v>
      </c>
      <c r="C637" s="30" t="s">
        <v>70</v>
      </c>
      <c r="D637" s="30" t="s">
        <v>747</v>
      </c>
      <c r="E637" s="31">
        <v>89684</v>
      </c>
      <c r="F637" s="31">
        <v>2470443</v>
      </c>
      <c r="G637" s="32">
        <v>9301</v>
      </c>
      <c r="H637" s="30">
        <v>12820.8</v>
      </c>
      <c r="I637" s="30">
        <v>5833.2</v>
      </c>
      <c r="J637" s="30">
        <v>2427.4</v>
      </c>
      <c r="K637" s="30">
        <v>3068.8</v>
      </c>
    </row>
    <row r="638" spans="1:11" ht="15">
      <c r="A638" s="30" t="s">
        <v>1698</v>
      </c>
      <c r="B638" s="30" t="s">
        <v>748</v>
      </c>
      <c r="C638" s="30" t="s">
        <v>48</v>
      </c>
      <c r="D638" s="30" t="s">
        <v>749</v>
      </c>
      <c r="E638" s="31">
        <v>89689</v>
      </c>
      <c r="F638" s="31">
        <v>2471841</v>
      </c>
      <c r="G638" s="32">
        <v>9361</v>
      </c>
      <c r="H638" s="30">
        <v>12818</v>
      </c>
      <c r="I638" s="30">
        <v>5855.1</v>
      </c>
      <c r="J638" s="30">
        <v>2436.6</v>
      </c>
      <c r="K638" s="30">
        <v>3082</v>
      </c>
    </row>
    <row r="639" spans="1:11" ht="15">
      <c r="A639" s="30" t="s">
        <v>1699</v>
      </c>
      <c r="B639" s="30" t="s">
        <v>748</v>
      </c>
      <c r="C639" s="30" t="s">
        <v>50</v>
      </c>
      <c r="D639" s="30" t="s">
        <v>750</v>
      </c>
      <c r="E639" s="31">
        <v>89625</v>
      </c>
      <c r="F639" s="31">
        <v>2471057</v>
      </c>
      <c r="G639" s="32">
        <v>9346</v>
      </c>
      <c r="H639" s="30">
        <v>12818.5</v>
      </c>
      <c r="I639" s="30">
        <v>5861.6</v>
      </c>
      <c r="J639" s="30">
        <v>2437.4</v>
      </c>
      <c r="K639" s="30">
        <v>3083.5</v>
      </c>
    </row>
    <row r="640" spans="1:11" ht="15">
      <c r="A640" s="30" t="s">
        <v>1700</v>
      </c>
      <c r="B640" s="30" t="s">
        <v>748</v>
      </c>
      <c r="C640" s="30" t="s">
        <v>52</v>
      </c>
      <c r="D640" s="30" t="s">
        <v>751</v>
      </c>
      <c r="E640" s="31">
        <v>89653</v>
      </c>
      <c r="F640" s="31">
        <v>2471704</v>
      </c>
      <c r="G640" s="32">
        <v>9338</v>
      </c>
      <c r="H640" s="30">
        <v>12820.6</v>
      </c>
      <c r="I640" s="30">
        <v>5859.5</v>
      </c>
      <c r="J640" s="30">
        <v>2435.4</v>
      </c>
      <c r="K640" s="30">
        <v>3082.2</v>
      </c>
    </row>
    <row r="641" spans="1:11" ht="15">
      <c r="A641" s="30" t="s">
        <v>1701</v>
      </c>
      <c r="B641" s="30" t="s">
        <v>748</v>
      </c>
      <c r="C641" s="30" t="s">
        <v>54</v>
      </c>
      <c r="D641" s="30" t="s">
        <v>752</v>
      </c>
      <c r="E641" s="31">
        <v>89788</v>
      </c>
      <c r="F641" s="31">
        <v>2491518</v>
      </c>
      <c r="G641" s="32">
        <v>9362</v>
      </c>
      <c r="H641" s="30">
        <v>12839.9</v>
      </c>
      <c r="I641" s="30">
        <v>5886.9</v>
      </c>
      <c r="J641" s="30">
        <v>2449.6</v>
      </c>
      <c r="K641" s="30">
        <v>3096.2</v>
      </c>
    </row>
    <row r="642" spans="1:11" ht="15">
      <c r="A642" s="30" t="s">
        <v>1702</v>
      </c>
      <c r="B642" s="30" t="s">
        <v>748</v>
      </c>
      <c r="C642" s="30" t="s">
        <v>56</v>
      </c>
      <c r="D642" s="30" t="s">
        <v>753</v>
      </c>
      <c r="E642" s="31">
        <v>89900</v>
      </c>
      <c r="F642" s="31">
        <v>2495325</v>
      </c>
      <c r="G642" s="32">
        <v>9402</v>
      </c>
      <c r="H642" s="30">
        <v>12837.9</v>
      </c>
      <c r="I642" s="30">
        <v>5900</v>
      </c>
      <c r="J642" s="30">
        <v>2456.8</v>
      </c>
      <c r="K642" s="30">
        <v>3103.5</v>
      </c>
    </row>
    <row r="643" spans="1:11" ht="15">
      <c r="A643" s="30" t="s">
        <v>1703</v>
      </c>
      <c r="B643" s="30" t="s">
        <v>748</v>
      </c>
      <c r="C643" s="30" t="s">
        <v>58</v>
      </c>
      <c r="D643" s="30" t="s">
        <v>754</v>
      </c>
      <c r="E643" s="31">
        <v>89959</v>
      </c>
      <c r="F643" s="31">
        <v>2489315</v>
      </c>
      <c r="G643" s="32">
        <v>9408</v>
      </c>
      <c r="H643" s="30">
        <v>12846.9</v>
      </c>
      <c r="I643" s="30">
        <v>5902</v>
      </c>
      <c r="J643" s="30">
        <v>2458.8</v>
      </c>
      <c r="K643" s="30">
        <v>3103.9</v>
      </c>
    </row>
    <row r="644" spans="1:11" ht="15">
      <c r="A644" s="30" t="s">
        <v>1704</v>
      </c>
      <c r="B644" s="30" t="s">
        <v>748</v>
      </c>
      <c r="C644" s="30" t="s">
        <v>60</v>
      </c>
      <c r="D644" s="30" t="s">
        <v>755</v>
      </c>
      <c r="E644" s="31">
        <v>89975</v>
      </c>
      <c r="F644" s="31">
        <v>2490034</v>
      </c>
      <c r="G644" s="32">
        <v>9438</v>
      </c>
      <c r="H644" s="30">
        <v>12820.7</v>
      </c>
      <c r="I644" s="30">
        <v>5926.4</v>
      </c>
      <c r="J644" s="30">
        <v>2468.1</v>
      </c>
      <c r="K644" s="30">
        <v>3117.3</v>
      </c>
    </row>
    <row r="645" spans="1:11" ht="15">
      <c r="A645" s="30" t="s">
        <v>1705</v>
      </c>
      <c r="B645" s="30" t="s">
        <v>748</v>
      </c>
      <c r="C645" s="30" t="s">
        <v>62</v>
      </c>
      <c r="D645" s="30" t="s">
        <v>756</v>
      </c>
      <c r="E645" s="31">
        <v>90047</v>
      </c>
      <c r="F645" s="31">
        <v>2492735</v>
      </c>
      <c r="G645" s="32">
        <v>9461</v>
      </c>
      <c r="H645" s="30">
        <v>12815.1</v>
      </c>
      <c r="I645" s="30">
        <v>5937.4</v>
      </c>
      <c r="J645" s="30">
        <v>2472.6</v>
      </c>
      <c r="K645" s="30">
        <v>3123.9</v>
      </c>
    </row>
    <row r="646" spans="1:11" ht="15">
      <c r="A646" s="30" t="s">
        <v>1706</v>
      </c>
      <c r="B646" s="30" t="s">
        <v>748</v>
      </c>
      <c r="C646" s="30" t="s">
        <v>64</v>
      </c>
      <c r="D646" s="30" t="s">
        <v>757</v>
      </c>
      <c r="E646" s="31">
        <v>90137</v>
      </c>
      <c r="F646" s="31">
        <v>2503351</v>
      </c>
      <c r="G646" s="32">
        <v>9496</v>
      </c>
      <c r="H646" s="30">
        <v>12818.5</v>
      </c>
      <c r="I646" s="30">
        <v>5952.1</v>
      </c>
      <c r="J646" s="30">
        <v>2478.3</v>
      </c>
      <c r="K646" s="30">
        <v>3131.7</v>
      </c>
    </row>
    <row r="647" spans="1:11" ht="15">
      <c r="A647" s="30" t="s">
        <v>1707</v>
      </c>
      <c r="B647" s="30" t="s">
        <v>748</v>
      </c>
      <c r="C647" s="30" t="s">
        <v>66</v>
      </c>
      <c r="D647" s="30" t="s">
        <v>758</v>
      </c>
      <c r="E647" s="31">
        <v>90320</v>
      </c>
      <c r="F647" s="31">
        <v>2501456</v>
      </c>
      <c r="G647" s="32">
        <v>9545</v>
      </c>
      <c r="H647" s="30">
        <v>12835.7</v>
      </c>
      <c r="I647" s="30">
        <v>6000.8</v>
      </c>
      <c r="J647" s="30">
        <v>2498.4</v>
      </c>
      <c r="K647" s="30">
        <v>3158.4</v>
      </c>
    </row>
    <row r="648" spans="1:11" ht="15">
      <c r="A648" s="30" t="s">
        <v>1708</v>
      </c>
      <c r="B648" s="30" t="s">
        <v>748</v>
      </c>
      <c r="C648" s="30" t="s">
        <v>68</v>
      </c>
      <c r="D648" s="30" t="s">
        <v>759</v>
      </c>
      <c r="E648" s="31">
        <v>90443</v>
      </c>
      <c r="F648" s="31">
        <v>2506689</v>
      </c>
      <c r="G648" s="32">
        <v>9554</v>
      </c>
      <c r="H648" s="30">
        <v>12834.7</v>
      </c>
      <c r="I648" s="30">
        <v>6010.1</v>
      </c>
      <c r="J648" s="30">
        <v>2501.8</v>
      </c>
      <c r="K648" s="30">
        <v>3162.4</v>
      </c>
    </row>
    <row r="649" spans="1:11" ht="15">
      <c r="A649" s="30" t="s">
        <v>1709</v>
      </c>
      <c r="B649" s="30" t="s">
        <v>748</v>
      </c>
      <c r="C649" s="30" t="s">
        <v>70</v>
      </c>
      <c r="D649" s="30" t="s">
        <v>760</v>
      </c>
      <c r="E649" s="31">
        <v>90618</v>
      </c>
      <c r="F649" s="31">
        <v>2512879</v>
      </c>
      <c r="G649" s="32">
        <v>9555</v>
      </c>
      <c r="H649" s="30">
        <v>12839.8</v>
      </c>
      <c r="I649" s="30">
        <v>6003.2</v>
      </c>
      <c r="J649" s="30">
        <v>2499.3</v>
      </c>
      <c r="K649" s="30">
        <v>3159</v>
      </c>
    </row>
    <row r="650" spans="1:11" ht="15">
      <c r="A650" s="30" t="s">
        <v>1710</v>
      </c>
      <c r="B650" s="30" t="s">
        <v>761</v>
      </c>
      <c r="C650" s="30" t="s">
        <v>48</v>
      </c>
      <c r="D650" s="30" t="s">
        <v>762</v>
      </c>
      <c r="E650" s="31">
        <v>90904</v>
      </c>
      <c r="F650" s="31">
        <v>2529728</v>
      </c>
      <c r="G650" s="32">
        <v>9582</v>
      </c>
      <c r="H650" s="30">
        <v>12886.4</v>
      </c>
      <c r="I650" s="30">
        <v>6010.3</v>
      </c>
      <c r="J650" s="30">
        <v>2502.5</v>
      </c>
      <c r="K650" s="30">
        <v>3163.8</v>
      </c>
    </row>
    <row r="651" spans="1:11" ht="15">
      <c r="A651" s="30" t="s">
        <v>1711</v>
      </c>
      <c r="B651" s="30" t="s">
        <v>761</v>
      </c>
      <c r="C651" s="30" t="s">
        <v>50</v>
      </c>
      <c r="D651" s="30" t="s">
        <v>763</v>
      </c>
      <c r="E651" s="31">
        <v>91145</v>
      </c>
      <c r="F651" s="31">
        <v>2538474</v>
      </c>
      <c r="G651" s="32">
        <v>9614</v>
      </c>
      <c r="H651" s="30">
        <v>12935</v>
      </c>
      <c r="I651" s="30">
        <v>6036.1</v>
      </c>
      <c r="J651" s="30">
        <v>2511.4</v>
      </c>
      <c r="K651" s="30">
        <v>3176.4</v>
      </c>
    </row>
    <row r="652" spans="1:11" ht="15">
      <c r="A652" s="30" t="s">
        <v>1712</v>
      </c>
      <c r="B652" s="30" t="s">
        <v>761</v>
      </c>
      <c r="C652" s="30" t="s">
        <v>52</v>
      </c>
      <c r="D652" s="30" t="s">
        <v>764</v>
      </c>
      <c r="E652" s="31">
        <v>91091</v>
      </c>
      <c r="F652" s="31">
        <v>2520945</v>
      </c>
      <c r="G652" s="32">
        <v>9559</v>
      </c>
      <c r="H652" s="30">
        <v>12924.2</v>
      </c>
      <c r="I652" s="30">
        <v>5996.6</v>
      </c>
      <c r="J652" s="30">
        <v>2493.2</v>
      </c>
      <c r="K652" s="30">
        <v>3154.2</v>
      </c>
    </row>
    <row r="653" spans="1:11" ht="15">
      <c r="A653" s="30" t="s">
        <v>1713</v>
      </c>
      <c r="B653" s="30" t="s">
        <v>761</v>
      </c>
      <c r="C653" s="30" t="s">
        <v>54</v>
      </c>
      <c r="D653" s="30" t="s">
        <v>765</v>
      </c>
      <c r="E653" s="31">
        <v>91368</v>
      </c>
      <c r="F653" s="31">
        <v>2550932</v>
      </c>
      <c r="G653" s="32">
        <v>9668</v>
      </c>
      <c r="H653" s="30">
        <v>12945.1</v>
      </c>
      <c r="I653" s="30">
        <v>6065.8</v>
      </c>
      <c r="J653" s="30">
        <v>2525.2</v>
      </c>
      <c r="K653" s="30">
        <v>3192.1</v>
      </c>
    </row>
    <row r="654" spans="1:11" ht="15">
      <c r="A654" s="30" t="s">
        <v>1714</v>
      </c>
      <c r="B654" s="30" t="s">
        <v>761</v>
      </c>
      <c r="C654" s="30" t="s">
        <v>56</v>
      </c>
      <c r="D654" s="30" t="s">
        <v>766</v>
      </c>
      <c r="E654" s="31">
        <v>91621</v>
      </c>
      <c r="F654" s="31">
        <v>2552229</v>
      </c>
      <c r="G654" s="32">
        <v>9700</v>
      </c>
      <c r="H654" s="30">
        <v>12965.2</v>
      </c>
      <c r="I654" s="30">
        <v>6091.2</v>
      </c>
      <c r="J654" s="30">
        <v>2536.5</v>
      </c>
      <c r="K654" s="30">
        <v>3205.4</v>
      </c>
    </row>
    <row r="655" spans="1:11" ht="15">
      <c r="A655" s="30" t="s">
        <v>1715</v>
      </c>
      <c r="B655" s="30" t="s">
        <v>761</v>
      </c>
      <c r="C655" s="30" t="s">
        <v>58</v>
      </c>
      <c r="D655" s="30" t="s">
        <v>767</v>
      </c>
      <c r="E655" s="31">
        <v>91785</v>
      </c>
      <c r="F655" s="31">
        <v>2555727</v>
      </c>
      <c r="G655" s="32">
        <v>9712</v>
      </c>
      <c r="H655" s="30">
        <v>12999.6</v>
      </c>
      <c r="I655" s="30">
        <v>6105.4</v>
      </c>
      <c r="J655" s="30">
        <v>2543.4</v>
      </c>
      <c r="K655" s="30">
        <v>3212.4</v>
      </c>
    </row>
    <row r="656" spans="1:11" ht="15">
      <c r="A656" s="30" t="s">
        <v>1716</v>
      </c>
      <c r="B656" s="30" t="s">
        <v>761</v>
      </c>
      <c r="C656" s="30" t="s">
        <v>60</v>
      </c>
      <c r="D656" s="30" t="s">
        <v>768</v>
      </c>
      <c r="E656" s="31">
        <v>91995</v>
      </c>
      <c r="F656" s="31">
        <v>2569818</v>
      </c>
      <c r="G656" s="32">
        <v>9739</v>
      </c>
      <c r="H656" s="30">
        <v>13025.8</v>
      </c>
      <c r="I656" s="30">
        <v>6119.8</v>
      </c>
      <c r="J656" s="30">
        <v>2548.8</v>
      </c>
      <c r="K656" s="30">
        <v>3219.2</v>
      </c>
    </row>
    <row r="657" spans="1:11" ht="15">
      <c r="A657" s="30" t="s">
        <v>1717</v>
      </c>
      <c r="B657" s="30" t="s">
        <v>761</v>
      </c>
      <c r="C657" s="30" t="s">
        <v>62</v>
      </c>
      <c r="D657" s="30" t="s">
        <v>769</v>
      </c>
      <c r="E657" s="31">
        <v>92183</v>
      </c>
      <c r="F657" s="31">
        <v>2568453</v>
      </c>
      <c r="G657" s="32">
        <v>9775</v>
      </c>
      <c r="H657" s="30">
        <v>13054.6</v>
      </c>
      <c r="I657" s="30">
        <v>6143.3</v>
      </c>
      <c r="J657" s="30">
        <v>2558.5</v>
      </c>
      <c r="K657" s="30">
        <v>3232.7</v>
      </c>
    </row>
    <row r="658" spans="1:11" ht="15">
      <c r="A658" s="30" t="s">
        <v>1718</v>
      </c>
      <c r="B658" s="30" t="s">
        <v>761</v>
      </c>
      <c r="C658" s="30" t="s">
        <v>64</v>
      </c>
      <c r="D658" s="30" t="s">
        <v>770</v>
      </c>
      <c r="E658" s="31">
        <v>92410</v>
      </c>
      <c r="F658" s="31">
        <v>2582649</v>
      </c>
      <c r="G658" s="32">
        <v>9807</v>
      </c>
      <c r="H658" s="30">
        <v>13080.2</v>
      </c>
      <c r="I658" s="30">
        <v>6158.8</v>
      </c>
      <c r="J658" s="30">
        <v>2565.4</v>
      </c>
      <c r="K658" s="30">
        <v>3239.2</v>
      </c>
    </row>
    <row r="659" spans="1:11" ht="15">
      <c r="A659" s="30" t="s">
        <v>1719</v>
      </c>
      <c r="B659" s="30" t="s">
        <v>761</v>
      </c>
      <c r="C659" s="30" t="s">
        <v>66</v>
      </c>
      <c r="D659" s="30" t="s">
        <v>771</v>
      </c>
      <c r="E659" s="31">
        <v>92695</v>
      </c>
      <c r="F659" s="31">
        <v>2590939</v>
      </c>
      <c r="G659" s="32">
        <v>9844</v>
      </c>
      <c r="H659" s="30">
        <v>13116.9</v>
      </c>
      <c r="I659" s="30">
        <v>6191.4</v>
      </c>
      <c r="J659" s="30">
        <v>2578.2</v>
      </c>
      <c r="K659" s="30">
        <v>3259.1</v>
      </c>
    </row>
    <row r="660" spans="1:11" ht="15">
      <c r="A660" s="30" t="s">
        <v>1720</v>
      </c>
      <c r="B660" s="30" t="s">
        <v>761</v>
      </c>
      <c r="C660" s="30" t="s">
        <v>68</v>
      </c>
      <c r="D660" s="30" t="s">
        <v>772</v>
      </c>
      <c r="E660" s="31">
        <v>92932</v>
      </c>
      <c r="F660" s="31">
        <v>2598473</v>
      </c>
      <c r="G660" s="32">
        <v>9872</v>
      </c>
      <c r="H660" s="30">
        <v>13132.8</v>
      </c>
      <c r="I660" s="30">
        <v>6199.9</v>
      </c>
      <c r="J660" s="30">
        <v>2581.5</v>
      </c>
      <c r="K660" s="30">
        <v>3260.9</v>
      </c>
    </row>
    <row r="661" spans="1:11" ht="15">
      <c r="A661" s="30" t="s">
        <v>1721</v>
      </c>
      <c r="B661" s="30" t="s">
        <v>761</v>
      </c>
      <c r="C661" s="30" t="s">
        <v>70</v>
      </c>
      <c r="D661" s="30" t="s">
        <v>773</v>
      </c>
      <c r="E661" s="31">
        <v>93203</v>
      </c>
      <c r="F661" s="31">
        <v>2613927</v>
      </c>
      <c r="G661" s="32">
        <v>9925</v>
      </c>
      <c r="H661" s="30">
        <v>13163.3</v>
      </c>
      <c r="I661" s="30">
        <v>6232</v>
      </c>
      <c r="J661" s="30">
        <v>2595.1</v>
      </c>
      <c r="K661" s="30">
        <v>3279.3</v>
      </c>
    </row>
    <row r="662" spans="1:11" ht="15">
      <c r="A662" s="30" t="s">
        <v>1722</v>
      </c>
      <c r="B662" s="30" t="s">
        <v>774</v>
      </c>
      <c r="C662" s="30" t="s">
        <v>48</v>
      </c>
      <c r="D662" s="30" t="s">
        <v>775</v>
      </c>
      <c r="E662" s="31">
        <v>93436</v>
      </c>
      <c r="F662" s="31">
        <v>2613574</v>
      </c>
      <c r="G662" s="32">
        <v>9959</v>
      </c>
      <c r="H662" s="30">
        <v>13179.4</v>
      </c>
      <c r="I662" s="30">
        <v>6255.1</v>
      </c>
      <c r="J662" s="30">
        <v>2602</v>
      </c>
      <c r="K662" s="30">
        <v>3291.8</v>
      </c>
    </row>
    <row r="663" spans="1:11" ht="15">
      <c r="A663" s="30" t="s">
        <v>1723</v>
      </c>
      <c r="B663" s="30" t="s">
        <v>774</v>
      </c>
      <c r="C663" s="30" t="s">
        <v>50</v>
      </c>
      <c r="D663" s="30" t="s">
        <v>776</v>
      </c>
      <c r="E663" s="31">
        <v>93633</v>
      </c>
      <c r="F663" s="31">
        <v>2605048</v>
      </c>
      <c r="G663" s="32">
        <v>9964</v>
      </c>
      <c r="H663" s="30">
        <v>13253.7</v>
      </c>
      <c r="I663" s="30">
        <v>6259.2</v>
      </c>
      <c r="J663" s="30">
        <v>2605.3</v>
      </c>
      <c r="K663" s="30">
        <v>3293.6</v>
      </c>
    </row>
    <row r="664" spans="1:11" ht="15">
      <c r="A664" s="30" t="s">
        <v>1724</v>
      </c>
      <c r="B664" s="30" t="s">
        <v>774</v>
      </c>
      <c r="C664" s="30" t="s">
        <v>52</v>
      </c>
      <c r="D664" s="30" t="s">
        <v>777</v>
      </c>
      <c r="E664" s="31">
        <v>94058</v>
      </c>
      <c r="F664" s="31">
        <v>2640527</v>
      </c>
      <c r="G664" s="32">
        <v>10007</v>
      </c>
      <c r="H664" s="30">
        <v>13323.8</v>
      </c>
      <c r="I664" s="30">
        <v>6280.3</v>
      </c>
      <c r="J664" s="30">
        <v>2613</v>
      </c>
      <c r="K664" s="30">
        <v>3304.1</v>
      </c>
    </row>
    <row r="665" spans="1:11" ht="15">
      <c r="A665" s="30" t="s">
        <v>1725</v>
      </c>
      <c r="B665" s="30" t="s">
        <v>774</v>
      </c>
      <c r="C665" s="30" t="s">
        <v>54</v>
      </c>
      <c r="D665" s="30" t="s">
        <v>778</v>
      </c>
      <c r="E665" s="31">
        <v>94375</v>
      </c>
      <c r="F665" s="31">
        <v>2650808</v>
      </c>
      <c r="G665" s="32">
        <v>10052</v>
      </c>
      <c r="H665" s="30">
        <v>13365.6</v>
      </c>
      <c r="I665" s="30">
        <v>6310.1</v>
      </c>
      <c r="J665" s="30">
        <v>2626.5</v>
      </c>
      <c r="K665" s="30">
        <v>3321</v>
      </c>
    </row>
    <row r="666" spans="1:11" ht="15">
      <c r="A666" s="30" t="s">
        <v>1726</v>
      </c>
      <c r="B666" s="30" t="s">
        <v>774</v>
      </c>
      <c r="C666" s="30" t="s">
        <v>56</v>
      </c>
      <c r="D666" s="30" t="s">
        <v>779</v>
      </c>
      <c r="E666" s="31">
        <v>94667</v>
      </c>
      <c r="F666" s="31">
        <v>2660295</v>
      </c>
      <c r="G666" s="32">
        <v>10063</v>
      </c>
      <c r="H666" s="30">
        <v>13400.1</v>
      </c>
      <c r="I666" s="30">
        <v>6315.2</v>
      </c>
      <c r="J666" s="30">
        <v>2629.1</v>
      </c>
      <c r="K666" s="30">
        <v>3322.7</v>
      </c>
    </row>
    <row r="667" spans="1:11" ht="15">
      <c r="A667" s="30" t="s">
        <v>1727</v>
      </c>
      <c r="B667" s="30" t="s">
        <v>774</v>
      </c>
      <c r="C667" s="30" t="s">
        <v>58</v>
      </c>
      <c r="D667" s="30" t="s">
        <v>780</v>
      </c>
      <c r="E667" s="31">
        <v>94972</v>
      </c>
      <c r="F667" s="31">
        <v>2669058</v>
      </c>
      <c r="G667" s="32">
        <v>10083</v>
      </c>
      <c r="H667" s="30">
        <v>13448.8</v>
      </c>
      <c r="I667" s="30">
        <v>6329</v>
      </c>
      <c r="J667" s="30">
        <v>2633.4</v>
      </c>
      <c r="K667" s="30">
        <v>3329.6</v>
      </c>
    </row>
    <row r="668" spans="1:11" ht="15">
      <c r="A668" s="30" t="s">
        <v>1728</v>
      </c>
      <c r="B668" s="30" t="s">
        <v>774</v>
      </c>
      <c r="C668" s="30" t="s">
        <v>60</v>
      </c>
      <c r="D668" s="30" t="s">
        <v>781</v>
      </c>
      <c r="E668" s="31">
        <v>95318</v>
      </c>
      <c r="F668" s="31">
        <v>2686898</v>
      </c>
      <c r="G668" s="32">
        <v>10108</v>
      </c>
      <c r="H668" s="30">
        <v>13515.5</v>
      </c>
      <c r="I668" s="30">
        <v>6346</v>
      </c>
      <c r="J668" s="30">
        <v>2640.6</v>
      </c>
      <c r="K668" s="30">
        <v>3339.1</v>
      </c>
    </row>
    <row r="669" spans="1:11" ht="15">
      <c r="A669" s="30" t="s">
        <v>1729</v>
      </c>
      <c r="B669" s="30" t="s">
        <v>774</v>
      </c>
      <c r="C669" s="30" t="s">
        <v>62</v>
      </c>
      <c r="D669" s="30" t="s">
        <v>782</v>
      </c>
      <c r="E669" s="31">
        <v>95595</v>
      </c>
      <c r="F669" s="31">
        <v>2687654</v>
      </c>
      <c r="G669" s="32">
        <v>10133</v>
      </c>
      <c r="H669" s="30">
        <v>13560.7</v>
      </c>
      <c r="I669" s="30">
        <v>6362.1</v>
      </c>
      <c r="J669" s="30">
        <v>2647.7</v>
      </c>
      <c r="K669" s="30">
        <v>3347</v>
      </c>
    </row>
    <row r="670" spans="1:11" ht="15">
      <c r="A670" s="30" t="s">
        <v>1730</v>
      </c>
      <c r="B670" s="30" t="s">
        <v>774</v>
      </c>
      <c r="C670" s="30" t="s">
        <v>64</v>
      </c>
      <c r="D670" s="30" t="s">
        <v>783</v>
      </c>
      <c r="E670" s="31">
        <v>95917</v>
      </c>
      <c r="F670" s="31">
        <v>2696900</v>
      </c>
      <c r="G670" s="32">
        <v>10157</v>
      </c>
      <c r="H670" s="30">
        <v>13618.8</v>
      </c>
      <c r="I670" s="30">
        <v>6380.9</v>
      </c>
      <c r="J670" s="30">
        <v>2656.2</v>
      </c>
      <c r="K670" s="30">
        <v>3355.2</v>
      </c>
    </row>
    <row r="671" spans="1:11" ht="15">
      <c r="A671" s="30" t="s">
        <v>1731</v>
      </c>
      <c r="B671" s="30" t="s">
        <v>774</v>
      </c>
      <c r="C671" s="30" t="s">
        <v>66</v>
      </c>
      <c r="D671" s="30" t="s">
        <v>784</v>
      </c>
      <c r="E671" s="31">
        <v>96123</v>
      </c>
      <c r="F671" s="31">
        <v>2703041</v>
      </c>
      <c r="G671" s="32">
        <v>10160</v>
      </c>
      <c r="H671" s="30">
        <v>13661.9</v>
      </c>
      <c r="I671" s="30">
        <v>6396.9</v>
      </c>
      <c r="J671" s="30">
        <v>2662.8</v>
      </c>
      <c r="K671" s="30">
        <v>3365.2</v>
      </c>
    </row>
    <row r="672" spans="1:11" ht="15">
      <c r="A672" s="30" t="s">
        <v>1732</v>
      </c>
      <c r="B672" s="30" t="s">
        <v>774</v>
      </c>
      <c r="C672" s="30" t="s">
        <v>68</v>
      </c>
      <c r="D672" s="30" t="s">
        <v>785</v>
      </c>
      <c r="E672" s="31">
        <v>96520</v>
      </c>
      <c r="F672" s="31">
        <v>2715047</v>
      </c>
      <c r="G672" s="32">
        <v>10222</v>
      </c>
      <c r="H672" s="30">
        <v>13744.1</v>
      </c>
      <c r="I672" s="30">
        <v>6425.9</v>
      </c>
      <c r="J672" s="30">
        <v>2675</v>
      </c>
      <c r="K672" s="30">
        <v>3379</v>
      </c>
    </row>
    <row r="673" spans="1:11" ht="15">
      <c r="A673" s="30" t="s">
        <v>1733</v>
      </c>
      <c r="B673" s="30" t="s">
        <v>774</v>
      </c>
      <c r="C673" s="30" t="s">
        <v>70</v>
      </c>
      <c r="D673" s="30" t="s">
        <v>786</v>
      </c>
      <c r="E673" s="31">
        <v>96776</v>
      </c>
      <c r="F673" s="31">
        <v>2723603</v>
      </c>
      <c r="G673" s="32">
        <v>10268</v>
      </c>
      <c r="H673" s="30">
        <v>13755</v>
      </c>
      <c r="I673" s="30">
        <v>6449.5</v>
      </c>
      <c r="J673" s="30">
        <v>2684.3</v>
      </c>
      <c r="K673" s="30">
        <v>3391.9</v>
      </c>
    </row>
    <row r="674" spans="1:11" ht="15">
      <c r="A674" s="30" t="s">
        <v>1734</v>
      </c>
      <c r="B674" s="30" t="s">
        <v>787</v>
      </c>
      <c r="C674" s="30" t="s">
        <v>48</v>
      </c>
      <c r="D674" s="30" t="s">
        <v>788</v>
      </c>
      <c r="E674" s="31">
        <v>97091</v>
      </c>
      <c r="F674" s="31">
        <v>2732055</v>
      </c>
      <c r="G674" s="32">
        <v>10348</v>
      </c>
      <c r="H674" s="30">
        <v>13807.7</v>
      </c>
      <c r="I674" s="30">
        <v>6510.2</v>
      </c>
      <c r="J674" s="30">
        <v>2708.2</v>
      </c>
      <c r="K674" s="30">
        <v>3424.1</v>
      </c>
    </row>
    <row r="675" spans="1:11" ht="15">
      <c r="A675" s="30" t="s">
        <v>1735</v>
      </c>
      <c r="B675" s="30" t="s">
        <v>787</v>
      </c>
      <c r="C675" s="30" t="s">
        <v>50</v>
      </c>
      <c r="D675" s="30" t="s">
        <v>789</v>
      </c>
      <c r="E675" s="31">
        <v>97285</v>
      </c>
      <c r="F675" s="31">
        <v>2729193</v>
      </c>
      <c r="G675" s="32">
        <v>10375</v>
      </c>
      <c r="H675" s="30">
        <v>13846.1</v>
      </c>
      <c r="I675" s="30">
        <v>6518.2</v>
      </c>
      <c r="J675" s="30">
        <v>2713.7</v>
      </c>
      <c r="K675" s="30">
        <v>3428.9</v>
      </c>
    </row>
    <row r="676" spans="1:11" ht="15">
      <c r="A676" s="30" t="s">
        <v>1736</v>
      </c>
      <c r="B676" s="30" t="s">
        <v>787</v>
      </c>
      <c r="C676" s="30" t="s">
        <v>52</v>
      </c>
      <c r="D676" s="30" t="s">
        <v>790</v>
      </c>
      <c r="E676" s="31">
        <v>97486</v>
      </c>
      <c r="F676" s="31">
        <v>2727502</v>
      </c>
      <c r="G676" s="32">
        <v>10417</v>
      </c>
      <c r="H676" s="30">
        <v>13819.2</v>
      </c>
      <c r="I676" s="30">
        <v>6535</v>
      </c>
      <c r="J676" s="30">
        <v>2719.2</v>
      </c>
      <c r="K676" s="30">
        <v>3438.2</v>
      </c>
    </row>
    <row r="677" spans="1:11" ht="15">
      <c r="A677" s="30" t="s">
        <v>1737</v>
      </c>
      <c r="B677" s="30" t="s">
        <v>787</v>
      </c>
      <c r="C677" s="30" t="s">
        <v>54</v>
      </c>
      <c r="D677" s="30" t="s">
        <v>791</v>
      </c>
      <c r="E677" s="31">
        <v>97641</v>
      </c>
      <c r="F677" s="31">
        <v>2731961</v>
      </c>
      <c r="G677" s="32">
        <v>10438</v>
      </c>
      <c r="H677" s="30">
        <v>13871.7</v>
      </c>
      <c r="I677" s="30">
        <v>6551.1</v>
      </c>
      <c r="J677" s="30">
        <v>2725.3</v>
      </c>
      <c r="K677" s="30">
        <v>3446.8</v>
      </c>
    </row>
    <row r="678" spans="1:11" ht="15">
      <c r="A678" s="30" t="s">
        <v>1738</v>
      </c>
      <c r="B678" s="30" t="s">
        <v>787</v>
      </c>
      <c r="C678" s="30" t="s">
        <v>56</v>
      </c>
      <c r="D678" s="30" t="s">
        <v>792</v>
      </c>
      <c r="E678" s="31">
        <v>97642</v>
      </c>
      <c r="F678" s="31">
        <v>2724782</v>
      </c>
      <c r="G678" s="32">
        <v>10459</v>
      </c>
      <c r="H678" s="30">
        <v>13869</v>
      </c>
      <c r="I678" s="30">
        <v>6557</v>
      </c>
      <c r="J678" s="30">
        <v>2728.8</v>
      </c>
      <c r="K678" s="30">
        <v>3448.1</v>
      </c>
    </row>
    <row r="679" spans="1:11" ht="15">
      <c r="A679" s="30" t="s">
        <v>1739</v>
      </c>
      <c r="B679" s="30" t="s">
        <v>787</v>
      </c>
      <c r="C679" s="30" t="s">
        <v>58</v>
      </c>
      <c r="D679" s="30" t="s">
        <v>793</v>
      </c>
      <c r="E679" s="31">
        <v>97849</v>
      </c>
      <c r="F679" s="31">
        <v>2738615</v>
      </c>
      <c r="G679" s="32">
        <v>10507</v>
      </c>
      <c r="H679" s="30">
        <v>13896.5</v>
      </c>
      <c r="I679" s="30">
        <v>6592.6</v>
      </c>
      <c r="J679" s="30">
        <v>2741.2</v>
      </c>
      <c r="K679" s="30">
        <v>3468.7</v>
      </c>
    </row>
    <row r="680" spans="1:11" ht="15">
      <c r="A680" s="30" t="s">
        <v>1740</v>
      </c>
      <c r="B680" s="30" t="s">
        <v>787</v>
      </c>
      <c r="C680" s="30" t="s">
        <v>60</v>
      </c>
      <c r="D680" s="30" t="s">
        <v>794</v>
      </c>
      <c r="E680" s="31">
        <v>97953</v>
      </c>
      <c r="F680" s="31">
        <v>2740776</v>
      </c>
      <c r="G680" s="32">
        <v>10535</v>
      </c>
      <c r="H680" s="30">
        <v>13908.4</v>
      </c>
      <c r="I680" s="30">
        <v>6612.1</v>
      </c>
      <c r="J680" s="30">
        <v>2750.6</v>
      </c>
      <c r="K680" s="30">
        <v>3479.2</v>
      </c>
    </row>
    <row r="681" spans="1:11" ht="15">
      <c r="A681" s="30" t="s">
        <v>1741</v>
      </c>
      <c r="B681" s="30" t="s">
        <v>787</v>
      </c>
      <c r="C681" s="30" t="s">
        <v>62</v>
      </c>
      <c r="D681" s="30" t="s">
        <v>795</v>
      </c>
      <c r="E681" s="31">
        <v>98214</v>
      </c>
      <c r="F681" s="31">
        <v>2749522</v>
      </c>
      <c r="G681" s="32">
        <v>10564</v>
      </c>
      <c r="H681" s="30">
        <v>13924.9</v>
      </c>
      <c r="I681" s="30">
        <v>6628.3</v>
      </c>
      <c r="J681" s="30">
        <v>2757.5</v>
      </c>
      <c r="K681" s="30">
        <v>3487.1</v>
      </c>
    </row>
    <row r="682" spans="1:11" ht="15">
      <c r="A682" s="30" t="s">
        <v>1742</v>
      </c>
      <c r="B682" s="30" t="s">
        <v>787</v>
      </c>
      <c r="C682" s="30" t="s">
        <v>64</v>
      </c>
      <c r="D682" s="30" t="s">
        <v>796</v>
      </c>
      <c r="E682" s="31">
        <v>98457</v>
      </c>
      <c r="F682" s="31">
        <v>2756382</v>
      </c>
      <c r="G682" s="32">
        <v>10582</v>
      </c>
      <c r="H682" s="30">
        <v>13938</v>
      </c>
      <c r="I682" s="30">
        <v>6650.6</v>
      </c>
      <c r="J682" s="30">
        <v>2766.7</v>
      </c>
      <c r="K682" s="30">
        <v>3497.2</v>
      </c>
    </row>
    <row r="683" spans="1:11" ht="15">
      <c r="A683" s="30" t="s">
        <v>1743</v>
      </c>
      <c r="B683" s="30" t="s">
        <v>787</v>
      </c>
      <c r="C683" s="30" t="s">
        <v>66</v>
      </c>
      <c r="D683" s="30" t="s">
        <v>797</v>
      </c>
      <c r="E683" s="31">
        <v>98576</v>
      </c>
      <c r="F683" s="31">
        <v>2760361</v>
      </c>
      <c r="G683" s="32">
        <v>10579</v>
      </c>
      <c r="H683" s="30">
        <v>13936.6</v>
      </c>
      <c r="I683" s="30">
        <v>6632</v>
      </c>
      <c r="J683" s="30">
        <v>2759.9</v>
      </c>
      <c r="K683" s="30">
        <v>3487.8</v>
      </c>
    </row>
    <row r="684" spans="1:11" ht="15">
      <c r="A684" s="30" t="s">
        <v>1744</v>
      </c>
      <c r="B684" s="30" t="s">
        <v>787</v>
      </c>
      <c r="C684" s="30" t="s">
        <v>68</v>
      </c>
      <c r="D684" s="30" t="s">
        <v>798</v>
      </c>
      <c r="E684" s="31">
        <v>98726</v>
      </c>
      <c r="F684" s="31">
        <v>2762865</v>
      </c>
      <c r="G684" s="32">
        <v>10589</v>
      </c>
      <c r="H684" s="30">
        <v>13953.8</v>
      </c>
      <c r="I684" s="30">
        <v>6656.8</v>
      </c>
      <c r="J684" s="30">
        <v>2769.2</v>
      </c>
      <c r="K684" s="30">
        <v>3500.2</v>
      </c>
    </row>
    <row r="685" spans="1:11" ht="15">
      <c r="A685" s="30" t="s">
        <v>1745</v>
      </c>
      <c r="B685" s="30" t="s">
        <v>787</v>
      </c>
      <c r="C685" s="30" t="s">
        <v>70</v>
      </c>
      <c r="D685" s="30" t="s">
        <v>799</v>
      </c>
      <c r="E685" s="31">
        <v>98856</v>
      </c>
      <c r="F685" s="31">
        <v>2759940</v>
      </c>
      <c r="G685" s="32">
        <v>10600</v>
      </c>
      <c r="H685" s="30">
        <v>13967.4</v>
      </c>
      <c r="I685" s="30">
        <v>6668.4</v>
      </c>
      <c r="J685" s="30">
        <v>2774.5</v>
      </c>
      <c r="K685" s="30">
        <v>3506.8</v>
      </c>
    </row>
    <row r="686" spans="1:11" ht="15">
      <c r="A686" s="30" t="s">
        <v>1746</v>
      </c>
      <c r="B686" s="30" t="s">
        <v>800</v>
      </c>
      <c r="C686" s="30" t="s">
        <v>48</v>
      </c>
      <c r="D686" s="30" t="s">
        <v>801</v>
      </c>
      <c r="E686" s="31">
        <v>98853</v>
      </c>
      <c r="F686" s="31">
        <v>2725497</v>
      </c>
      <c r="G686" s="32">
        <v>10613</v>
      </c>
      <c r="H686" s="30">
        <v>13967.3</v>
      </c>
      <c r="I686" s="30">
        <v>6674.1</v>
      </c>
      <c r="J686" s="30">
        <v>2775.1</v>
      </c>
      <c r="K686" s="30">
        <v>3509.4</v>
      </c>
    </row>
    <row r="687" spans="1:11" ht="15">
      <c r="A687" s="30" t="s">
        <v>1747</v>
      </c>
      <c r="B687" s="30" t="s">
        <v>800</v>
      </c>
      <c r="C687" s="30" t="s">
        <v>50</v>
      </c>
      <c r="D687" s="30" t="s">
        <v>802</v>
      </c>
      <c r="E687" s="31">
        <v>99250</v>
      </c>
      <c r="F687" s="31">
        <v>2778952</v>
      </c>
      <c r="G687" s="32">
        <v>10645</v>
      </c>
      <c r="H687" s="30">
        <v>14002</v>
      </c>
      <c r="I687" s="30">
        <v>6679.3</v>
      </c>
      <c r="J687" s="30">
        <v>2779.3</v>
      </c>
      <c r="K687" s="30">
        <v>3511.8</v>
      </c>
    </row>
    <row r="688" spans="1:11" ht="15">
      <c r="A688" s="30" t="s">
        <v>1748</v>
      </c>
      <c r="B688" s="30" t="s">
        <v>800</v>
      </c>
      <c r="C688" s="30" t="s">
        <v>52</v>
      </c>
      <c r="D688" s="30" t="s">
        <v>803</v>
      </c>
      <c r="E688" s="31">
        <v>99470</v>
      </c>
      <c r="F688" s="31">
        <v>2785126</v>
      </c>
      <c r="G688" s="32">
        <v>10693</v>
      </c>
      <c r="H688" s="30">
        <v>14030.8</v>
      </c>
      <c r="I688" s="30">
        <v>6701.8</v>
      </c>
      <c r="J688" s="30">
        <v>2787.7</v>
      </c>
      <c r="K688" s="30">
        <v>3525.6</v>
      </c>
    </row>
    <row r="689" spans="1:11" ht="15">
      <c r="A689" s="30" t="s">
        <v>1749</v>
      </c>
      <c r="B689" s="30" t="s">
        <v>800</v>
      </c>
      <c r="C689" s="30" t="s">
        <v>54</v>
      </c>
      <c r="D689" s="30" t="s">
        <v>804</v>
      </c>
      <c r="E689" s="31">
        <v>99650</v>
      </c>
      <c r="F689" s="31">
        <v>2782580</v>
      </c>
      <c r="G689" s="32">
        <v>10720</v>
      </c>
      <c r="H689" s="30">
        <v>14030.3</v>
      </c>
      <c r="I689" s="30">
        <v>6711.4</v>
      </c>
      <c r="J689" s="30">
        <v>2791.1</v>
      </c>
      <c r="K689" s="30">
        <v>3529.9</v>
      </c>
    </row>
    <row r="690" spans="1:11" ht="15">
      <c r="A690" s="30" t="s">
        <v>1750</v>
      </c>
      <c r="B690" s="30" t="s">
        <v>800</v>
      </c>
      <c r="C690" s="30" t="s">
        <v>56</v>
      </c>
      <c r="D690" s="30" t="s">
        <v>805</v>
      </c>
      <c r="E690" s="31">
        <v>99958</v>
      </c>
      <c r="F690" s="31">
        <v>2799840</v>
      </c>
      <c r="G690" s="32">
        <v>10755</v>
      </c>
      <c r="H690" s="30">
        <v>14104.1</v>
      </c>
      <c r="I690" s="30">
        <v>6727.6</v>
      </c>
      <c r="J690" s="30">
        <v>2797.1</v>
      </c>
      <c r="K690" s="30">
        <v>3538.9</v>
      </c>
    </row>
    <row r="691" spans="1:11" ht="15">
      <c r="A691" s="30" t="s">
        <v>1751</v>
      </c>
      <c r="B691" s="30" t="s">
        <v>800</v>
      </c>
      <c r="C691" s="30" t="s">
        <v>58</v>
      </c>
      <c r="D691" s="30" t="s">
        <v>806</v>
      </c>
      <c r="E691" s="31">
        <v>100246</v>
      </c>
      <c r="F691" s="31">
        <v>2815193</v>
      </c>
      <c r="G691" s="32">
        <v>10787</v>
      </c>
      <c r="H691" s="30">
        <v>14134.2</v>
      </c>
      <c r="I691" s="30">
        <v>6732.7</v>
      </c>
      <c r="J691" s="30">
        <v>2800.2</v>
      </c>
      <c r="K691" s="30">
        <v>3540</v>
      </c>
    </row>
    <row r="692" spans="1:11" ht="15">
      <c r="A692" s="30" t="s">
        <v>1752</v>
      </c>
      <c r="B692" s="30" t="s">
        <v>800</v>
      </c>
      <c r="C692" s="30" t="s">
        <v>60</v>
      </c>
      <c r="D692" s="30" t="s">
        <v>807</v>
      </c>
      <c r="E692" s="31">
        <v>100476</v>
      </c>
      <c r="F692" s="31">
        <v>2813766</v>
      </c>
      <c r="G692" s="32">
        <v>10801</v>
      </c>
      <c r="H692" s="30">
        <v>14164.6</v>
      </c>
      <c r="I692" s="30">
        <v>6750.4</v>
      </c>
      <c r="J692" s="30">
        <v>2806.7</v>
      </c>
      <c r="K692" s="30">
        <v>3550.7</v>
      </c>
    </row>
    <row r="693" spans="1:11" ht="15">
      <c r="A693" s="30" t="s">
        <v>1753</v>
      </c>
      <c r="B693" s="30" t="s">
        <v>800</v>
      </c>
      <c r="C693" s="30" t="s">
        <v>62</v>
      </c>
      <c r="D693" s="30" t="s">
        <v>808</v>
      </c>
      <c r="E693" s="31">
        <v>100698</v>
      </c>
      <c r="F693" s="31">
        <v>2828815</v>
      </c>
      <c r="G693" s="32">
        <v>10819</v>
      </c>
      <c r="H693" s="30">
        <v>14181.3</v>
      </c>
      <c r="I693" s="30">
        <v>6762.4</v>
      </c>
      <c r="J693" s="30">
        <v>2812.2</v>
      </c>
      <c r="K693" s="30">
        <v>3556.2</v>
      </c>
    </row>
    <row r="694" spans="1:11" ht="15">
      <c r="A694" s="30" t="s">
        <v>1754</v>
      </c>
      <c r="B694" s="30" t="s">
        <v>800</v>
      </c>
      <c r="C694" s="30" t="s">
        <v>64</v>
      </c>
      <c r="D694" s="30" t="s">
        <v>809</v>
      </c>
      <c r="E694" s="31">
        <v>100860</v>
      </c>
      <c r="F694" s="31">
        <v>2832943</v>
      </c>
      <c r="G694" s="32">
        <v>10813</v>
      </c>
      <c r="H694" s="30">
        <v>14211.5</v>
      </c>
      <c r="I694" s="30">
        <v>6767.8</v>
      </c>
      <c r="J694" s="30">
        <v>2813</v>
      </c>
      <c r="K694" s="30">
        <v>3558.5</v>
      </c>
    </row>
    <row r="695" spans="1:11" ht="15">
      <c r="A695" s="30" t="s">
        <v>1755</v>
      </c>
      <c r="B695" s="30" t="s">
        <v>800</v>
      </c>
      <c r="C695" s="30" t="s">
        <v>66</v>
      </c>
      <c r="D695" s="30" t="s">
        <v>810</v>
      </c>
      <c r="E695" s="31">
        <v>101123</v>
      </c>
      <c r="F695" s="31">
        <v>2841646</v>
      </c>
      <c r="G695" s="32">
        <v>10858</v>
      </c>
      <c r="H695" s="30">
        <v>14256.6</v>
      </c>
      <c r="I695" s="30">
        <v>6787.4</v>
      </c>
      <c r="J695" s="30">
        <v>2823.3</v>
      </c>
      <c r="K695" s="30">
        <v>3567.8</v>
      </c>
    </row>
    <row r="696" spans="1:11" ht="15">
      <c r="A696" s="30" t="s">
        <v>1756</v>
      </c>
      <c r="B696" s="30" t="s">
        <v>800</v>
      </c>
      <c r="C696" s="30" t="s">
        <v>68</v>
      </c>
      <c r="D696" s="30" t="s">
        <v>811</v>
      </c>
      <c r="E696" s="31">
        <v>101411</v>
      </c>
      <c r="F696" s="31">
        <v>2847976</v>
      </c>
      <c r="G696" s="32">
        <v>10881</v>
      </c>
      <c r="H696" s="30">
        <v>14283.7</v>
      </c>
      <c r="I696" s="30">
        <v>6800.9</v>
      </c>
      <c r="J696" s="30">
        <v>2828.1</v>
      </c>
      <c r="K696" s="30">
        <v>3576.2</v>
      </c>
    </row>
    <row r="697" spans="1:11" ht="15">
      <c r="A697" s="30" t="s">
        <v>1757</v>
      </c>
      <c r="B697" s="30" t="s">
        <v>800</v>
      </c>
      <c r="C697" s="30" t="s">
        <v>70</v>
      </c>
      <c r="D697" s="30" t="s">
        <v>812</v>
      </c>
      <c r="E697" s="31">
        <v>101576</v>
      </c>
      <c r="F697" s="31">
        <v>2853721</v>
      </c>
      <c r="G697" s="32">
        <v>10901</v>
      </c>
      <c r="H697" s="30">
        <v>14322.4</v>
      </c>
      <c r="I697" s="30">
        <v>6810</v>
      </c>
      <c r="J697" s="30">
        <v>2832.4</v>
      </c>
      <c r="K697" s="30">
        <v>3579.9</v>
      </c>
    </row>
    <row r="698" spans="1:11" ht="15">
      <c r="A698" s="30" t="s">
        <v>1758</v>
      </c>
      <c r="B698" s="30" t="s">
        <v>813</v>
      </c>
      <c r="C698" s="30" t="s">
        <v>48</v>
      </c>
      <c r="D698" s="30" t="s">
        <v>814</v>
      </c>
      <c r="E698" s="31">
        <v>101788</v>
      </c>
      <c r="F698" s="31">
        <v>2850467</v>
      </c>
      <c r="G698" s="32">
        <v>10921</v>
      </c>
      <c r="H698" s="30">
        <v>14292.4</v>
      </c>
      <c r="I698" s="30">
        <v>6818.3</v>
      </c>
      <c r="J698" s="30">
        <v>2837.2</v>
      </c>
      <c r="K698" s="30">
        <v>3584.1</v>
      </c>
    </row>
    <row r="699" spans="1:11" ht="15">
      <c r="A699" s="30" t="s">
        <v>1759</v>
      </c>
      <c r="B699" s="30" t="s">
        <v>813</v>
      </c>
      <c r="C699" s="30" t="s">
        <v>50</v>
      </c>
      <c r="D699" s="30" t="s">
        <v>815</v>
      </c>
      <c r="E699" s="31">
        <v>102086</v>
      </c>
      <c r="F699" s="31">
        <v>2868444</v>
      </c>
      <c r="G699" s="32">
        <v>10952</v>
      </c>
      <c r="H699" s="30">
        <v>14288.1</v>
      </c>
      <c r="I699" s="30">
        <v>6828.8</v>
      </c>
      <c r="J699" s="30">
        <v>2839.3</v>
      </c>
      <c r="K699" s="30">
        <v>3590.4</v>
      </c>
    </row>
    <row r="700" spans="1:11" ht="15">
      <c r="A700" s="30" t="s">
        <v>1760</v>
      </c>
      <c r="B700" s="30" t="s">
        <v>813</v>
      </c>
      <c r="C700" s="30" t="s">
        <v>52</v>
      </c>
      <c r="D700" s="30" t="s">
        <v>816</v>
      </c>
      <c r="E700" s="31">
        <v>102392</v>
      </c>
      <c r="F700" s="31">
        <v>2884856</v>
      </c>
      <c r="G700" s="32">
        <v>10968</v>
      </c>
      <c r="H700" s="30">
        <v>14325.2</v>
      </c>
      <c r="I700" s="30">
        <v>6838.4</v>
      </c>
      <c r="J700" s="30">
        <v>2843</v>
      </c>
      <c r="K700" s="30">
        <v>3595.6</v>
      </c>
    </row>
    <row r="701" spans="1:11" ht="15">
      <c r="A701" s="30" t="s">
        <v>1761</v>
      </c>
      <c r="B701" s="30" t="s">
        <v>813</v>
      </c>
      <c r="C701" s="30" t="s">
        <v>54</v>
      </c>
      <c r="D701" s="30" t="s">
        <v>817</v>
      </c>
      <c r="E701" s="31">
        <v>102689</v>
      </c>
      <c r="F701" s="31">
        <v>2901729</v>
      </c>
      <c r="G701" s="32">
        <v>10984</v>
      </c>
      <c r="H701" s="30">
        <v>14338.7</v>
      </c>
      <c r="I701" s="30">
        <v>6845.3</v>
      </c>
      <c r="J701" s="30">
        <v>2845.6</v>
      </c>
      <c r="K701" s="30">
        <v>3598.4</v>
      </c>
    </row>
    <row r="702" spans="1:11" ht="15">
      <c r="A702" s="30" t="s">
        <v>1762</v>
      </c>
      <c r="B702" s="30" t="s">
        <v>813</v>
      </c>
      <c r="C702" s="30" t="s">
        <v>56</v>
      </c>
      <c r="D702" s="30" t="s">
        <v>818</v>
      </c>
      <c r="E702" s="31">
        <v>102951</v>
      </c>
      <c r="F702" s="31">
        <v>2909687</v>
      </c>
      <c r="G702" s="32">
        <v>11015</v>
      </c>
      <c r="H702" s="30">
        <v>14348.4</v>
      </c>
      <c r="I702" s="30">
        <v>6854.1</v>
      </c>
      <c r="J702" s="30">
        <v>2848.7</v>
      </c>
      <c r="K702" s="30">
        <v>3605.2</v>
      </c>
    </row>
    <row r="703" spans="1:11" ht="15">
      <c r="A703" s="30" t="s">
        <v>1763</v>
      </c>
      <c r="B703" s="30" t="s">
        <v>813</v>
      </c>
      <c r="C703" s="30" t="s">
        <v>58</v>
      </c>
      <c r="D703" s="30" t="s">
        <v>819</v>
      </c>
      <c r="E703" s="31">
        <v>103158</v>
      </c>
      <c r="F703" s="31">
        <v>2889123</v>
      </c>
      <c r="G703" s="32">
        <v>11029</v>
      </c>
      <c r="H703" s="30">
        <v>14364.5</v>
      </c>
      <c r="I703" s="30">
        <v>6862.6</v>
      </c>
      <c r="J703" s="30">
        <v>2853.3</v>
      </c>
      <c r="K703" s="30">
        <v>3608.1</v>
      </c>
    </row>
    <row r="704" spans="1:11" ht="15">
      <c r="A704" s="30" t="s">
        <v>1764</v>
      </c>
      <c r="B704" s="30" t="s">
        <v>813</v>
      </c>
      <c r="C704" s="30" t="s">
        <v>60</v>
      </c>
      <c r="D704" s="30" t="s">
        <v>820</v>
      </c>
      <c r="E704" s="31">
        <v>103438</v>
      </c>
      <c r="F704" s="31">
        <v>2914422</v>
      </c>
      <c r="G704" s="32">
        <v>11016</v>
      </c>
      <c r="H704" s="30">
        <v>14381.8</v>
      </c>
      <c r="I704" s="30">
        <v>6849.5</v>
      </c>
      <c r="J704" s="30">
        <v>2847</v>
      </c>
      <c r="K704" s="30">
        <v>3600.6</v>
      </c>
    </row>
    <row r="705" spans="1:11" ht="15">
      <c r="A705" s="30" t="s">
        <v>1765</v>
      </c>
      <c r="B705" s="30" t="s">
        <v>813</v>
      </c>
      <c r="C705" s="30" t="s">
        <v>62</v>
      </c>
      <c r="D705" s="30" t="s">
        <v>821</v>
      </c>
      <c r="E705" s="31">
        <v>103476</v>
      </c>
      <c r="F705" s="31">
        <v>2921140</v>
      </c>
      <c r="G705" s="32">
        <v>11030</v>
      </c>
      <c r="H705" s="30">
        <v>14407.2</v>
      </c>
      <c r="I705" s="30">
        <v>6871.9</v>
      </c>
      <c r="J705" s="30">
        <v>2857.4</v>
      </c>
      <c r="K705" s="30">
        <v>3611.9</v>
      </c>
    </row>
    <row r="706" spans="1:11" ht="15">
      <c r="A706" s="30" t="s">
        <v>1766</v>
      </c>
      <c r="B706" s="30" t="s">
        <v>813</v>
      </c>
      <c r="C706" s="30" t="s">
        <v>64</v>
      </c>
      <c r="D706" s="30" t="s">
        <v>822</v>
      </c>
      <c r="E706" s="31">
        <v>103926</v>
      </c>
      <c r="F706" s="31">
        <v>2934737</v>
      </c>
      <c r="G706" s="32">
        <v>11059</v>
      </c>
      <c r="H706" s="30">
        <v>14425.5</v>
      </c>
      <c r="I706" s="30">
        <v>6893.8</v>
      </c>
      <c r="J706" s="30">
        <v>2864</v>
      </c>
      <c r="K706" s="30">
        <v>3623.3</v>
      </c>
    </row>
    <row r="707" spans="1:11" ht="15">
      <c r="A707" s="30" t="s">
        <v>1767</v>
      </c>
      <c r="B707" s="30" t="s">
        <v>813</v>
      </c>
      <c r="C707" s="30" t="s">
        <v>66</v>
      </c>
      <c r="D707" s="30" t="s">
        <v>823</v>
      </c>
      <c r="E707" s="31">
        <v>104207</v>
      </c>
      <c r="F707" s="31">
        <v>2942107</v>
      </c>
      <c r="G707" s="32">
        <v>11062</v>
      </c>
      <c r="H707" s="30">
        <v>14465</v>
      </c>
      <c r="I707" s="30">
        <v>6884.5</v>
      </c>
      <c r="J707" s="30">
        <v>2862.9</v>
      </c>
      <c r="K707" s="30">
        <v>3617.9</v>
      </c>
    </row>
    <row r="708" spans="1:11" ht="15">
      <c r="A708" s="30" t="s">
        <v>1768</v>
      </c>
      <c r="B708" s="30" t="s">
        <v>813</v>
      </c>
      <c r="C708" s="30" t="s">
        <v>68</v>
      </c>
      <c r="D708" s="30" t="s">
        <v>824</v>
      </c>
      <c r="E708" s="31">
        <v>104490</v>
      </c>
      <c r="F708" s="31">
        <v>2940297</v>
      </c>
      <c r="G708" s="32">
        <v>11074</v>
      </c>
      <c r="H708" s="30">
        <v>14510.1</v>
      </c>
      <c r="I708" s="30">
        <v>6896.5</v>
      </c>
      <c r="J708" s="30">
        <v>2868.7</v>
      </c>
      <c r="K708" s="30">
        <v>3625.7</v>
      </c>
    </row>
    <row r="709" spans="1:11" ht="15">
      <c r="A709" s="30" t="s">
        <v>1769</v>
      </c>
      <c r="B709" s="30" t="s">
        <v>813</v>
      </c>
      <c r="C709" s="30" t="s">
        <v>70</v>
      </c>
      <c r="D709" s="30" t="s">
        <v>825</v>
      </c>
      <c r="E709" s="31">
        <v>104788</v>
      </c>
      <c r="F709" s="31">
        <v>2956812</v>
      </c>
      <c r="G709" s="32">
        <v>11087</v>
      </c>
      <c r="H709" s="30">
        <v>14533.1</v>
      </c>
      <c r="I709" s="30">
        <v>6898.3</v>
      </c>
      <c r="J709" s="30">
        <v>2868.6</v>
      </c>
      <c r="K709" s="30">
        <v>3626.4</v>
      </c>
    </row>
    <row r="710" spans="1:11" ht="15">
      <c r="A710" s="30" t="s">
        <v>1770</v>
      </c>
      <c r="B710" s="30" t="s">
        <v>826</v>
      </c>
      <c r="C710" s="30" t="s">
        <v>48</v>
      </c>
      <c r="D710" s="30" t="s">
        <v>827</v>
      </c>
      <c r="E710" s="31">
        <v>105060</v>
      </c>
      <c r="F710" s="31">
        <v>2962348</v>
      </c>
      <c r="G710" s="32">
        <v>11100</v>
      </c>
      <c r="H710" s="30">
        <v>14521.4</v>
      </c>
      <c r="I710" s="30">
        <v>6909.2</v>
      </c>
      <c r="J710" s="30">
        <v>2873.8</v>
      </c>
      <c r="K710" s="30">
        <v>3631.6</v>
      </c>
    </row>
    <row r="711" spans="1:11" ht="15">
      <c r="A711" s="30" t="s">
        <v>1771</v>
      </c>
      <c r="B711" s="30" t="s">
        <v>826</v>
      </c>
      <c r="C711" s="30" t="s">
        <v>50</v>
      </c>
      <c r="D711" s="30" t="s">
        <v>828</v>
      </c>
      <c r="E711" s="31">
        <v>105240</v>
      </c>
      <c r="F711" s="31">
        <v>2959721</v>
      </c>
      <c r="G711" s="32">
        <v>11123</v>
      </c>
      <c r="H711" s="30">
        <v>14510.1</v>
      </c>
      <c r="I711" s="30">
        <v>6922.6</v>
      </c>
      <c r="J711" s="30">
        <v>2877.3</v>
      </c>
      <c r="K711" s="30">
        <v>3639.8</v>
      </c>
    </row>
    <row r="712" spans="1:11" ht="15">
      <c r="A712" s="30" t="s">
        <v>1772</v>
      </c>
      <c r="B712" s="30" t="s">
        <v>826</v>
      </c>
      <c r="C712" s="30" t="s">
        <v>52</v>
      </c>
      <c r="D712" s="30" t="s">
        <v>829</v>
      </c>
      <c r="E712" s="31">
        <v>105385</v>
      </c>
      <c r="F712" s="31">
        <v>2960825</v>
      </c>
      <c r="G712" s="32">
        <v>11134</v>
      </c>
      <c r="H712" s="30">
        <v>14510.7</v>
      </c>
      <c r="I712" s="30">
        <v>6928.4</v>
      </c>
      <c r="J712" s="30">
        <v>2880</v>
      </c>
      <c r="K712" s="30">
        <v>3643.2</v>
      </c>
    </row>
    <row r="713" spans="1:11" ht="15">
      <c r="A713" s="30" t="s">
        <v>1773</v>
      </c>
      <c r="B713" s="30" t="s">
        <v>826</v>
      </c>
      <c r="C713" s="30" t="s">
        <v>54</v>
      </c>
      <c r="D713" s="30" t="s">
        <v>830</v>
      </c>
      <c r="E713" s="31">
        <v>105641</v>
      </c>
      <c r="F713" s="31">
        <v>2959845</v>
      </c>
      <c r="G713" s="32">
        <v>11156</v>
      </c>
      <c r="H713" s="30">
        <v>14529</v>
      </c>
      <c r="I713" s="30">
        <v>6934.4</v>
      </c>
      <c r="J713" s="30">
        <v>2882.8</v>
      </c>
      <c r="K713" s="30">
        <v>3645.8</v>
      </c>
    </row>
    <row r="714" spans="1:11" ht="15">
      <c r="A714" s="30" t="s">
        <v>1774</v>
      </c>
      <c r="B714" s="30" t="s">
        <v>826</v>
      </c>
      <c r="C714" s="30" t="s">
        <v>56</v>
      </c>
      <c r="D714" s="30" t="s">
        <v>831</v>
      </c>
      <c r="E714" s="31">
        <v>105986</v>
      </c>
      <c r="F714" s="31">
        <v>2977971</v>
      </c>
      <c r="G714" s="32">
        <v>11213</v>
      </c>
      <c r="H714" s="30">
        <v>14577.2</v>
      </c>
      <c r="I714" s="30">
        <v>6962.8</v>
      </c>
      <c r="J714" s="30">
        <v>2897</v>
      </c>
      <c r="K714" s="30">
        <v>3662.6</v>
      </c>
    </row>
    <row r="715" spans="1:11" ht="15">
      <c r="A715" s="30" t="s">
        <v>1775</v>
      </c>
      <c r="B715" s="30" t="s">
        <v>826</v>
      </c>
      <c r="C715" s="30" t="s">
        <v>58</v>
      </c>
      <c r="D715" s="30" t="s">
        <v>832</v>
      </c>
      <c r="E715" s="31">
        <v>106201</v>
      </c>
      <c r="F715" s="31">
        <v>2974534</v>
      </c>
      <c r="G715" s="32">
        <v>11215</v>
      </c>
      <c r="H715" s="30">
        <v>14596.2</v>
      </c>
      <c r="I715" s="30">
        <v>6965.6</v>
      </c>
      <c r="J715" s="30">
        <v>2898.1</v>
      </c>
      <c r="K715" s="30">
        <v>3663.2</v>
      </c>
    </row>
    <row r="716" spans="1:11" ht="15">
      <c r="A716" s="30" t="s">
        <v>1776</v>
      </c>
      <c r="B716" s="30" t="s">
        <v>826</v>
      </c>
      <c r="C716" s="30" t="s">
        <v>60</v>
      </c>
      <c r="D716" s="30" t="s">
        <v>833</v>
      </c>
      <c r="E716" s="31">
        <v>106279</v>
      </c>
      <c r="F716" s="31">
        <v>2983698</v>
      </c>
      <c r="G716" s="32">
        <v>11248</v>
      </c>
      <c r="H716" s="30">
        <v>14621.3</v>
      </c>
      <c r="I716" s="30">
        <v>6976.4</v>
      </c>
      <c r="J716" s="30">
        <v>2902.2</v>
      </c>
      <c r="K716" s="30">
        <v>3666.2</v>
      </c>
    </row>
    <row r="717" spans="1:11" ht="15">
      <c r="A717" s="30" t="s">
        <v>1777</v>
      </c>
      <c r="B717" s="30" t="s">
        <v>826</v>
      </c>
      <c r="C717" s="30" t="s">
        <v>62</v>
      </c>
      <c r="D717" s="30" t="s">
        <v>834</v>
      </c>
      <c r="E717" s="31">
        <v>106592</v>
      </c>
      <c r="F717" s="31">
        <v>2993841</v>
      </c>
      <c r="G717" s="32">
        <v>11273</v>
      </c>
      <c r="H717" s="30">
        <v>14639.1</v>
      </c>
      <c r="I717" s="30">
        <v>6990.6</v>
      </c>
      <c r="J717" s="30">
        <v>2908.2</v>
      </c>
      <c r="K717" s="30">
        <v>3675.2</v>
      </c>
    </row>
    <row r="718" spans="1:11" ht="15">
      <c r="A718" s="30" t="s">
        <v>1778</v>
      </c>
      <c r="B718" s="30" t="s">
        <v>826</v>
      </c>
      <c r="C718" s="30" t="s">
        <v>64</v>
      </c>
      <c r="D718" s="30" t="s">
        <v>835</v>
      </c>
      <c r="E718" s="31">
        <v>106789</v>
      </c>
      <c r="F718" s="31">
        <v>2990495</v>
      </c>
      <c r="G718" s="32">
        <v>11311</v>
      </c>
      <c r="H718" s="30">
        <v>14673.5</v>
      </c>
      <c r="I718" s="30">
        <v>7008.8</v>
      </c>
      <c r="J718" s="30">
        <v>2912.2</v>
      </c>
      <c r="K718" s="30">
        <v>3683.8</v>
      </c>
    </row>
    <row r="719" spans="1:11" ht="15">
      <c r="A719" s="30" t="s">
        <v>1779</v>
      </c>
      <c r="B719" s="30" t="s">
        <v>826</v>
      </c>
      <c r="C719" s="30" t="s">
        <v>66</v>
      </c>
      <c r="D719" s="30" t="s">
        <v>836</v>
      </c>
      <c r="E719" s="31">
        <v>106972</v>
      </c>
      <c r="F719" s="31">
        <v>3004398</v>
      </c>
      <c r="G719" s="32">
        <v>11298</v>
      </c>
      <c r="H719" s="30">
        <v>14682.1</v>
      </c>
      <c r="I719" s="30">
        <v>7002.5</v>
      </c>
      <c r="J719" s="30">
        <v>2913.7</v>
      </c>
      <c r="K719" s="30">
        <v>3681.4</v>
      </c>
    </row>
    <row r="720" spans="1:11" ht="15">
      <c r="A720" s="30" t="s">
        <v>1780</v>
      </c>
      <c r="B720" s="30" t="s">
        <v>826</v>
      </c>
      <c r="C720" s="30" t="s">
        <v>68</v>
      </c>
      <c r="D720" s="30" t="s">
        <v>837</v>
      </c>
      <c r="E720" s="31">
        <v>107211</v>
      </c>
      <c r="F720" s="31">
        <v>3001434</v>
      </c>
      <c r="G720" s="32">
        <v>11337</v>
      </c>
      <c r="H720" s="30">
        <v>14716.3</v>
      </c>
      <c r="I720" s="30">
        <v>7021.2</v>
      </c>
      <c r="J720" s="30">
        <v>2921.3</v>
      </c>
      <c r="K720" s="30">
        <v>3691.6</v>
      </c>
    </row>
    <row r="721" spans="1:11" ht="15">
      <c r="A721" s="30" t="s">
        <v>1781</v>
      </c>
      <c r="B721" s="30" t="s">
        <v>826</v>
      </c>
      <c r="C721" s="30" t="s">
        <v>70</v>
      </c>
      <c r="D721" s="30" t="s">
        <v>838</v>
      </c>
      <c r="E721" s="31">
        <v>107522</v>
      </c>
      <c r="F721" s="31">
        <v>3019302</v>
      </c>
      <c r="G721" s="32">
        <v>11376</v>
      </c>
      <c r="H721" s="30">
        <v>14742.7</v>
      </c>
      <c r="I721" s="30">
        <v>7043.4</v>
      </c>
      <c r="J721" s="30">
        <v>2930.7</v>
      </c>
      <c r="K721" s="30">
        <v>3705.3</v>
      </c>
    </row>
    <row r="722" spans="1:11" ht="15">
      <c r="A722" s="30" t="s">
        <v>1782</v>
      </c>
      <c r="B722" s="30" t="s">
        <v>839</v>
      </c>
      <c r="C722" s="30" t="s">
        <v>48</v>
      </c>
      <c r="D722" s="30" t="s">
        <v>840</v>
      </c>
      <c r="E722" s="31">
        <v>107643</v>
      </c>
      <c r="F722" s="31">
        <v>3012408</v>
      </c>
      <c r="G722" s="32">
        <v>11385</v>
      </c>
      <c r="H722" s="30">
        <v>14777.8</v>
      </c>
      <c r="I722" s="30">
        <v>7048.4</v>
      </c>
      <c r="J722" s="30">
        <v>2929.3</v>
      </c>
      <c r="K722" s="30">
        <v>3697.9</v>
      </c>
    </row>
    <row r="723" spans="1:11" ht="15">
      <c r="A723" s="30" t="s">
        <v>1783</v>
      </c>
      <c r="B723" s="30" t="s">
        <v>839</v>
      </c>
      <c r="C723" s="30" t="s">
        <v>50</v>
      </c>
      <c r="D723" s="30" t="s">
        <v>841</v>
      </c>
      <c r="E723" s="31">
        <v>107993</v>
      </c>
      <c r="F723" s="31">
        <v>3023382</v>
      </c>
      <c r="G723" s="32">
        <v>11425</v>
      </c>
      <c r="H723" s="30">
        <v>14842.4</v>
      </c>
      <c r="I723" s="30">
        <v>7079</v>
      </c>
      <c r="J723" s="30">
        <v>2945.4</v>
      </c>
      <c r="K723" s="30">
        <v>3724.1</v>
      </c>
    </row>
    <row r="724" spans="1:11" ht="15">
      <c r="A724" s="30" t="s">
        <v>1784</v>
      </c>
      <c r="B724" s="30" t="s">
        <v>839</v>
      </c>
      <c r="C724" s="30" t="s">
        <v>52</v>
      </c>
      <c r="D724" s="30" t="s">
        <v>842</v>
      </c>
      <c r="E724" s="31">
        <v>108076</v>
      </c>
      <c r="F724" s="31">
        <v>3016822</v>
      </c>
      <c r="G724" s="32">
        <v>11443</v>
      </c>
      <c r="H724" s="30">
        <v>14859.6</v>
      </c>
      <c r="I724" s="30">
        <v>7086.7</v>
      </c>
      <c r="J724" s="30">
        <v>2947.7</v>
      </c>
      <c r="K724" s="30">
        <v>3729.4</v>
      </c>
    </row>
    <row r="725" spans="1:11" ht="15">
      <c r="A725" s="30" t="s">
        <v>1785</v>
      </c>
      <c r="B725" s="30" t="s">
        <v>839</v>
      </c>
      <c r="C725" s="30" t="s">
        <v>54</v>
      </c>
      <c r="D725" s="30" t="s">
        <v>843</v>
      </c>
      <c r="E725" s="31">
        <v>108383</v>
      </c>
      <c r="F725" s="31">
        <v>3033564</v>
      </c>
      <c r="G725" s="32">
        <v>11478</v>
      </c>
      <c r="H725" s="30">
        <v>14907</v>
      </c>
      <c r="I725" s="30">
        <v>7108.2</v>
      </c>
      <c r="J725" s="30">
        <v>2957.7</v>
      </c>
      <c r="K725" s="30">
        <v>3743.5</v>
      </c>
    </row>
    <row r="726" spans="1:11" ht="15">
      <c r="A726" s="30" t="s">
        <v>1786</v>
      </c>
      <c r="B726" s="30" t="s">
        <v>839</v>
      </c>
      <c r="C726" s="30" t="s">
        <v>56</v>
      </c>
      <c r="D726" s="30" t="s">
        <v>844</v>
      </c>
      <c r="E726" s="31">
        <v>108602</v>
      </c>
      <c r="F726" s="31">
        <v>3031022</v>
      </c>
      <c r="G726" s="32">
        <v>11506</v>
      </c>
      <c r="H726" s="30">
        <v>14939.2</v>
      </c>
      <c r="I726" s="30">
        <v>7124.4</v>
      </c>
      <c r="J726" s="30">
        <v>2963.8</v>
      </c>
      <c r="K726" s="30">
        <v>3749.6</v>
      </c>
    </row>
    <row r="727" spans="1:11" ht="15">
      <c r="A727" s="30" t="s">
        <v>1787</v>
      </c>
      <c r="B727" s="30" t="s">
        <v>839</v>
      </c>
      <c r="C727" s="30" t="s">
        <v>58</v>
      </c>
      <c r="D727" s="30" t="s">
        <v>845</v>
      </c>
      <c r="E727" s="31">
        <v>108819</v>
      </c>
      <c r="F727" s="31">
        <v>3045879</v>
      </c>
      <c r="G727" s="32">
        <v>11539</v>
      </c>
      <c r="H727" s="30">
        <v>14964</v>
      </c>
      <c r="I727" s="30">
        <v>7139.1</v>
      </c>
      <c r="J727" s="30">
        <v>2977</v>
      </c>
      <c r="K727" s="30">
        <v>3757.3</v>
      </c>
    </row>
    <row r="728" spans="1:11" ht="15">
      <c r="A728" s="30" t="s">
        <v>1788</v>
      </c>
      <c r="B728" s="30" t="s">
        <v>839</v>
      </c>
      <c r="C728" s="30" t="s">
        <v>60</v>
      </c>
      <c r="D728" s="30" t="s">
        <v>846</v>
      </c>
      <c r="E728" s="31">
        <v>109078</v>
      </c>
      <c r="F728" s="31">
        <v>3052897</v>
      </c>
      <c r="G728" s="32">
        <v>11546</v>
      </c>
      <c r="H728" s="30">
        <v>14995.1</v>
      </c>
      <c r="I728" s="30">
        <v>7140.2</v>
      </c>
      <c r="J728" s="30">
        <v>2972.8</v>
      </c>
      <c r="K728" s="30">
        <v>3753.4</v>
      </c>
    </row>
    <row r="729" spans="1:11" ht="15">
      <c r="A729" s="30" t="s">
        <v>1789</v>
      </c>
      <c r="B729" s="30" t="s">
        <v>839</v>
      </c>
      <c r="C729" s="30" t="s">
        <v>62</v>
      </c>
      <c r="D729" s="30" t="s">
        <v>847</v>
      </c>
      <c r="E729" s="31">
        <v>109202</v>
      </c>
      <c r="F729" s="31">
        <v>3056956</v>
      </c>
      <c r="G729" s="32">
        <v>11567</v>
      </c>
      <c r="H729" s="30">
        <v>15017.7</v>
      </c>
      <c r="I729" s="30">
        <v>7147.5</v>
      </c>
      <c r="J729" s="30">
        <v>2975.8</v>
      </c>
      <c r="K729" s="30">
        <v>3759.5</v>
      </c>
    </row>
    <row r="730" spans="1:11" ht="15">
      <c r="A730" s="30" t="s">
        <v>1790</v>
      </c>
      <c r="B730" s="30" t="s">
        <v>839</v>
      </c>
      <c r="C730" s="30" t="s">
        <v>64</v>
      </c>
      <c r="D730" s="30" t="s">
        <v>848</v>
      </c>
      <c r="E730" s="31">
        <v>109387</v>
      </c>
      <c r="F730" s="31">
        <v>3053146</v>
      </c>
      <c r="G730" s="32">
        <v>11597</v>
      </c>
      <c r="H730" s="30">
        <v>15033.7</v>
      </c>
      <c r="I730" s="30">
        <v>7160.7</v>
      </c>
      <c r="J730" s="30">
        <v>2977.8</v>
      </c>
      <c r="K730" s="30">
        <v>3766</v>
      </c>
    </row>
    <row r="731" spans="1:11" ht="15">
      <c r="A731" s="30" t="s">
        <v>1791</v>
      </c>
      <c r="B731" s="30" t="s">
        <v>839</v>
      </c>
      <c r="C731" s="30" t="s">
        <v>66</v>
      </c>
      <c r="D731" s="30" t="s">
        <v>849</v>
      </c>
      <c r="E731" s="31">
        <v>109734</v>
      </c>
      <c r="F731" s="31">
        <v>3072126</v>
      </c>
      <c r="G731" s="32">
        <v>11648</v>
      </c>
      <c r="H731" s="30">
        <v>15076.9</v>
      </c>
      <c r="I731" s="30">
        <v>7198.7</v>
      </c>
      <c r="J731" s="30">
        <v>2994.6</v>
      </c>
      <c r="K731" s="30">
        <v>3785.6</v>
      </c>
    </row>
    <row r="732" spans="1:11" ht="15">
      <c r="A732" s="30" t="s">
        <v>1792</v>
      </c>
      <c r="B732" s="30" t="s">
        <v>839</v>
      </c>
      <c r="C732" s="30" t="s">
        <v>68</v>
      </c>
      <c r="D732" s="30" t="s">
        <v>850</v>
      </c>
      <c r="E732" s="31">
        <v>109988</v>
      </c>
      <c r="F732" s="31">
        <v>3079729</v>
      </c>
      <c r="G732" s="32">
        <v>11682</v>
      </c>
      <c r="H732" s="30">
        <v>15088</v>
      </c>
      <c r="I732" s="30">
        <v>7216.9</v>
      </c>
      <c r="J732" s="30">
        <v>3004.8</v>
      </c>
      <c r="K732" s="30">
        <v>3796.2</v>
      </c>
    </row>
    <row r="733" spans="1:11" ht="15">
      <c r="A733" s="30" t="s">
        <v>1793</v>
      </c>
      <c r="B733" s="30" t="s">
        <v>839</v>
      </c>
      <c r="C733" s="30" t="s">
        <v>70</v>
      </c>
      <c r="D733" s="30" t="s">
        <v>851</v>
      </c>
      <c r="E733" s="31">
        <v>110240</v>
      </c>
      <c r="F733" s="31">
        <v>3087434</v>
      </c>
      <c r="G733" s="32">
        <v>11706</v>
      </c>
      <c r="H733" s="30">
        <v>15149.7</v>
      </c>
      <c r="I733" s="30">
        <v>7234.4</v>
      </c>
      <c r="J733" s="30">
        <v>3013.9</v>
      </c>
      <c r="K733" s="30">
        <v>3810.9</v>
      </c>
    </row>
    <row r="734" spans="1:11" ht="15">
      <c r="A734" s="30" t="s">
        <v>1794</v>
      </c>
      <c r="B734" s="30" t="s">
        <v>852</v>
      </c>
      <c r="C734" s="30" t="s">
        <v>48</v>
      </c>
      <c r="D734" s="30" t="s">
        <v>853</v>
      </c>
      <c r="E734" s="31">
        <v>110439</v>
      </c>
      <c r="F734" s="31">
        <v>3092560</v>
      </c>
      <c r="G734" s="32">
        <v>11713</v>
      </c>
      <c r="H734" s="30">
        <v>15181.4</v>
      </c>
      <c r="I734" s="30">
        <v>7245.9</v>
      </c>
      <c r="J734" s="30">
        <v>3013.6</v>
      </c>
      <c r="K734" s="30">
        <v>3811.9</v>
      </c>
    </row>
    <row r="735" spans="1:11" ht="15">
      <c r="A735" s="30" t="s">
        <v>1795</v>
      </c>
      <c r="B735" s="30" t="s">
        <v>852</v>
      </c>
      <c r="C735" s="30" t="s">
        <v>50</v>
      </c>
      <c r="D735" s="30" t="s">
        <v>854</v>
      </c>
      <c r="E735" s="31">
        <v>110541</v>
      </c>
      <c r="F735" s="31">
        <v>3095174</v>
      </c>
      <c r="G735" s="32">
        <v>11719</v>
      </c>
      <c r="H735" s="30">
        <v>15196.8</v>
      </c>
      <c r="I735" s="30">
        <v>7249.1</v>
      </c>
      <c r="J735" s="30">
        <v>3016.6</v>
      </c>
      <c r="K735" s="30">
        <v>3811.6</v>
      </c>
    </row>
    <row r="736" spans="1:11" ht="15">
      <c r="A736" s="30" t="s">
        <v>1796</v>
      </c>
      <c r="B736" s="30" t="s">
        <v>852</v>
      </c>
      <c r="C736" s="30" t="s">
        <v>52</v>
      </c>
      <c r="D736" s="30" t="s">
        <v>855</v>
      </c>
      <c r="E736" s="31">
        <v>110875</v>
      </c>
      <c r="F736" s="31">
        <v>3104497</v>
      </c>
      <c r="G736" s="32">
        <v>11788</v>
      </c>
      <c r="H736" s="30">
        <v>15220.3</v>
      </c>
      <c r="I736" s="30">
        <v>7282.9</v>
      </c>
      <c r="J736" s="30">
        <v>3029.3</v>
      </c>
      <c r="K736" s="30">
        <v>3831.1</v>
      </c>
    </row>
    <row r="737" spans="1:11" ht="15">
      <c r="A737" s="30" t="s">
        <v>1797</v>
      </c>
      <c r="B737" s="30" t="s">
        <v>852</v>
      </c>
      <c r="C737" s="30" t="s">
        <v>54</v>
      </c>
      <c r="D737" s="30" t="s">
        <v>856</v>
      </c>
      <c r="E737" s="31">
        <v>111093</v>
      </c>
      <c r="F737" s="31">
        <v>3112099</v>
      </c>
      <c r="G737" s="32">
        <v>11834</v>
      </c>
      <c r="H737" s="30">
        <v>15298.4</v>
      </c>
      <c r="I737" s="30">
        <v>7290.8</v>
      </c>
      <c r="J737" s="30">
        <v>3030.4</v>
      </c>
      <c r="K737" s="30">
        <v>3838.3</v>
      </c>
    </row>
    <row r="738" spans="1:11" ht="15">
      <c r="A738" s="30" t="s">
        <v>1798</v>
      </c>
      <c r="B738" s="30" t="s">
        <v>852</v>
      </c>
      <c r="C738" s="30" t="s">
        <v>56</v>
      </c>
      <c r="D738" s="30" t="s">
        <v>857</v>
      </c>
      <c r="E738" s="31">
        <v>110975</v>
      </c>
      <c r="F738" s="31">
        <v>3099965</v>
      </c>
      <c r="G738" s="32">
        <v>11827</v>
      </c>
      <c r="H738" s="30">
        <v>15253</v>
      </c>
      <c r="I738" s="30">
        <v>7282.5</v>
      </c>
      <c r="J738" s="30">
        <v>3031.3</v>
      </c>
      <c r="K738" s="30">
        <v>3832.8</v>
      </c>
    </row>
    <row r="739" spans="1:11" ht="15">
      <c r="A739" s="30" t="s">
        <v>1799</v>
      </c>
      <c r="B739" s="30" t="s">
        <v>852</v>
      </c>
      <c r="C739" s="30" t="s">
        <v>58</v>
      </c>
      <c r="D739" s="30" t="s">
        <v>858</v>
      </c>
      <c r="E739" s="31">
        <v>111188</v>
      </c>
      <c r="F739" s="31">
        <v>3105831</v>
      </c>
      <c r="G739" s="32">
        <v>11869</v>
      </c>
      <c r="H739" s="30">
        <v>15258.6</v>
      </c>
      <c r="I739" s="30">
        <v>7294.1</v>
      </c>
      <c r="J739" s="30">
        <v>3037.7</v>
      </c>
      <c r="K739" s="30">
        <v>3837.2</v>
      </c>
    </row>
    <row r="740" spans="1:11" ht="15">
      <c r="A740" s="30" t="s">
        <v>1800</v>
      </c>
      <c r="B740" s="30" t="s">
        <v>852</v>
      </c>
      <c r="C740" s="30" t="s">
        <v>60</v>
      </c>
      <c r="D740" s="30" t="s">
        <v>859</v>
      </c>
      <c r="E740" s="31">
        <v>111384</v>
      </c>
      <c r="F740" s="31">
        <v>3110153</v>
      </c>
      <c r="G740" s="32">
        <v>11900</v>
      </c>
      <c r="H740" s="30">
        <v>15287</v>
      </c>
      <c r="I740" s="30">
        <v>7300</v>
      </c>
      <c r="J740" s="30">
        <v>3043.9</v>
      </c>
      <c r="K740" s="30">
        <v>3842.2</v>
      </c>
    </row>
    <row r="741" spans="1:11" ht="15">
      <c r="A741" s="30" t="s">
        <v>1801</v>
      </c>
      <c r="B741" s="30" t="s">
        <v>852</v>
      </c>
      <c r="C741" s="30" t="s">
        <v>62</v>
      </c>
      <c r="D741" s="30" t="s">
        <v>860</v>
      </c>
      <c r="E741" s="31">
        <v>111404</v>
      </c>
      <c r="F741" s="31">
        <v>3102179</v>
      </c>
      <c r="G741" s="32">
        <v>11927</v>
      </c>
      <c r="H741" s="30">
        <v>15298.2</v>
      </c>
      <c r="I741" s="30">
        <v>7329.1</v>
      </c>
      <c r="J741" s="30">
        <v>3055.7</v>
      </c>
      <c r="K741" s="30">
        <v>3855.9</v>
      </c>
    </row>
    <row r="742" spans="1:11" ht="15">
      <c r="A742" s="30" t="s">
        <v>1802</v>
      </c>
      <c r="B742" s="30" t="s">
        <v>852</v>
      </c>
      <c r="C742" s="30" t="s">
        <v>64</v>
      </c>
      <c r="D742" s="30" t="s">
        <v>861</v>
      </c>
      <c r="E742" s="31">
        <v>111642</v>
      </c>
      <c r="F742" s="31">
        <v>3116635</v>
      </c>
      <c r="G742" s="32">
        <v>11940</v>
      </c>
      <c r="H742" s="30">
        <v>15317.3</v>
      </c>
      <c r="I742" s="30">
        <v>7361.7</v>
      </c>
      <c r="J742" s="30">
        <v>3063.7</v>
      </c>
      <c r="K742" s="30">
        <v>3876.1</v>
      </c>
    </row>
    <row r="743" spans="1:11" ht="15">
      <c r="A743" s="30" t="s">
        <v>1803</v>
      </c>
      <c r="B743" s="30" t="s">
        <v>852</v>
      </c>
      <c r="C743" s="30" t="s">
        <v>66</v>
      </c>
      <c r="D743" s="30" t="s">
        <v>862</v>
      </c>
      <c r="E743" s="31">
        <v>111620</v>
      </c>
      <c r="F743" s="31">
        <v>3115846</v>
      </c>
      <c r="G743" s="32">
        <v>11876</v>
      </c>
      <c r="H743" s="30">
        <v>15324.3</v>
      </c>
      <c r="I743" s="30">
        <v>7301.9</v>
      </c>
      <c r="J743" s="30">
        <v>3040.6</v>
      </c>
      <c r="K743" s="30">
        <v>3842.4</v>
      </c>
    </row>
    <row r="744" spans="1:11" ht="15">
      <c r="A744" s="30" t="s">
        <v>1804</v>
      </c>
      <c r="B744" s="30" t="s">
        <v>852</v>
      </c>
      <c r="C744" s="30" t="s">
        <v>68</v>
      </c>
      <c r="D744" s="30" t="s">
        <v>863</v>
      </c>
      <c r="E744" s="31">
        <v>111829</v>
      </c>
      <c r="F744" s="31">
        <v>3111242</v>
      </c>
      <c r="G744" s="32">
        <v>11946</v>
      </c>
      <c r="H744" s="30">
        <v>15338.5</v>
      </c>
      <c r="I744" s="30">
        <v>7358.7</v>
      </c>
      <c r="J744" s="30">
        <v>3067.5</v>
      </c>
      <c r="K744" s="30">
        <v>3871.2</v>
      </c>
    </row>
    <row r="745" spans="1:11" ht="15">
      <c r="A745" s="30" t="s">
        <v>1805</v>
      </c>
      <c r="B745" s="30" t="s">
        <v>852</v>
      </c>
      <c r="C745" s="30" t="s">
        <v>70</v>
      </c>
      <c r="D745" s="30" t="s">
        <v>864</v>
      </c>
      <c r="E745" s="31">
        <v>111927</v>
      </c>
      <c r="F745" s="31">
        <v>3094680</v>
      </c>
      <c r="G745" s="32">
        <v>11976</v>
      </c>
      <c r="H745" s="30">
        <v>15376</v>
      </c>
      <c r="I745" s="30">
        <v>7384.7</v>
      </c>
      <c r="J745" s="30">
        <v>3076.5</v>
      </c>
      <c r="K745" s="30">
        <v>3886.6</v>
      </c>
    </row>
    <row r="746" spans="1:11" ht="15">
      <c r="A746" s="30" t="s">
        <v>1806</v>
      </c>
      <c r="B746" s="30" t="s">
        <v>865</v>
      </c>
      <c r="C746" s="30" t="s">
        <v>48</v>
      </c>
      <c r="D746" s="30" t="s">
        <v>866</v>
      </c>
      <c r="E746" s="31">
        <v>111870</v>
      </c>
      <c r="F746" s="31">
        <v>3111379</v>
      </c>
      <c r="G746" s="32">
        <v>11977</v>
      </c>
      <c r="H746" s="30">
        <v>15359.6</v>
      </c>
      <c r="I746" s="30">
        <v>7390.5</v>
      </c>
      <c r="J746" s="30">
        <v>3073.4</v>
      </c>
      <c r="K746" s="30">
        <v>3886.5</v>
      </c>
    </row>
    <row r="747" spans="1:11" ht="15">
      <c r="A747" s="30" t="s">
        <v>1807</v>
      </c>
      <c r="B747" s="30" t="s">
        <v>865</v>
      </c>
      <c r="C747" s="30" t="s">
        <v>50</v>
      </c>
      <c r="D747" s="30" t="s">
        <v>867</v>
      </c>
      <c r="E747" s="31">
        <v>111871</v>
      </c>
      <c r="F747" s="31">
        <v>3091688</v>
      </c>
      <c r="G747" s="32">
        <v>11997</v>
      </c>
      <c r="H747" s="30">
        <v>15378</v>
      </c>
      <c r="I747" s="30">
        <v>7412.9</v>
      </c>
      <c r="J747" s="30">
        <v>3083.9</v>
      </c>
      <c r="K747" s="30">
        <v>3899.4</v>
      </c>
    </row>
    <row r="748" spans="1:11" ht="15">
      <c r="A748" s="30" t="s">
        <v>1808</v>
      </c>
      <c r="B748" s="30" t="s">
        <v>865</v>
      </c>
      <c r="C748" s="30" t="s">
        <v>52</v>
      </c>
      <c r="D748" s="30" t="s">
        <v>868</v>
      </c>
      <c r="E748" s="31">
        <v>111807</v>
      </c>
      <c r="F748" s="31">
        <v>3099213</v>
      </c>
      <c r="G748" s="32">
        <v>12000</v>
      </c>
      <c r="H748" s="30">
        <v>15348</v>
      </c>
      <c r="I748" s="30">
        <v>7410.9</v>
      </c>
      <c r="J748" s="30">
        <v>3081.2</v>
      </c>
      <c r="K748" s="30">
        <v>3901.7</v>
      </c>
    </row>
    <row r="749" spans="1:11" ht="15">
      <c r="A749" s="30" t="s">
        <v>1809</v>
      </c>
      <c r="B749" s="30" t="s">
        <v>865</v>
      </c>
      <c r="C749" s="30" t="s">
        <v>54</v>
      </c>
      <c r="D749" s="30" t="s">
        <v>869</v>
      </c>
      <c r="E749" s="31">
        <v>111479</v>
      </c>
      <c r="F749" s="31">
        <v>3082032</v>
      </c>
      <c r="G749" s="32">
        <v>12040</v>
      </c>
      <c r="H749" s="30">
        <v>15256.7</v>
      </c>
      <c r="I749" s="30">
        <v>7431.4</v>
      </c>
      <c r="J749" s="30">
        <v>3088.4</v>
      </c>
      <c r="K749" s="30">
        <v>3918</v>
      </c>
    </row>
    <row r="750" spans="1:11" ht="15">
      <c r="A750" s="30" t="s">
        <v>1810</v>
      </c>
      <c r="B750" s="30" t="s">
        <v>865</v>
      </c>
      <c r="C750" s="30" t="s">
        <v>56</v>
      </c>
      <c r="D750" s="30" t="s">
        <v>870</v>
      </c>
      <c r="E750" s="31">
        <v>111404</v>
      </c>
      <c r="F750" s="31">
        <v>3079550</v>
      </c>
      <c r="G750" s="32">
        <v>12068</v>
      </c>
      <c r="H750" s="30">
        <v>15262.6</v>
      </c>
      <c r="I750" s="30">
        <v>7457.7</v>
      </c>
      <c r="J750" s="30">
        <v>3099.7</v>
      </c>
      <c r="K750" s="30">
        <v>3929.5</v>
      </c>
    </row>
    <row r="751" spans="1:11" ht="15">
      <c r="A751" s="30" t="s">
        <v>1811</v>
      </c>
      <c r="B751" s="30" t="s">
        <v>865</v>
      </c>
      <c r="C751" s="30" t="s">
        <v>58</v>
      </c>
      <c r="D751" s="30" t="s">
        <v>871</v>
      </c>
      <c r="E751" s="31">
        <v>111165</v>
      </c>
      <c r="F751" s="31">
        <v>3072988</v>
      </c>
      <c r="G751" s="32">
        <v>12076</v>
      </c>
      <c r="H751" s="30">
        <v>15257</v>
      </c>
      <c r="I751" s="30">
        <v>7478.8</v>
      </c>
      <c r="J751" s="30">
        <v>3111</v>
      </c>
      <c r="K751" s="30">
        <v>3937</v>
      </c>
    </row>
    <row r="752" spans="1:11" ht="15">
      <c r="A752" s="30" t="s">
        <v>1812</v>
      </c>
      <c r="B752" s="30" t="s">
        <v>865</v>
      </c>
      <c r="C752" s="30" t="s">
        <v>60</v>
      </c>
      <c r="D752" s="30" t="s">
        <v>872</v>
      </c>
      <c r="E752" s="31">
        <v>111005</v>
      </c>
      <c r="F752" s="31">
        <v>3068908</v>
      </c>
      <c r="G752" s="32">
        <v>12110</v>
      </c>
      <c r="H752" s="30">
        <v>15207.3</v>
      </c>
      <c r="I752" s="30">
        <v>7494</v>
      </c>
      <c r="J752" s="30">
        <v>3118.9</v>
      </c>
      <c r="K752" s="30">
        <v>3948.5</v>
      </c>
    </row>
    <row r="753" spans="1:11" ht="15">
      <c r="A753" s="30" t="s">
        <v>1813</v>
      </c>
      <c r="B753" s="30" t="s">
        <v>865</v>
      </c>
      <c r="C753" s="30" t="s">
        <v>62</v>
      </c>
      <c r="D753" s="30" t="s">
        <v>873</v>
      </c>
      <c r="E753" s="31">
        <v>110815</v>
      </c>
      <c r="F753" s="31">
        <v>3054797</v>
      </c>
      <c r="G753" s="32">
        <v>12093</v>
      </c>
      <c r="H753" s="30">
        <v>15206.3</v>
      </c>
      <c r="I753" s="30">
        <v>7493.2</v>
      </c>
      <c r="J753" s="30">
        <v>3114.1</v>
      </c>
      <c r="K753" s="30">
        <v>3949.5</v>
      </c>
    </row>
    <row r="754" spans="1:11" ht="15">
      <c r="A754" s="30" t="s">
        <v>1814</v>
      </c>
      <c r="B754" s="30" t="s">
        <v>865</v>
      </c>
      <c r="C754" s="30" t="s">
        <v>64</v>
      </c>
      <c r="D754" s="30" t="s">
        <v>874</v>
      </c>
      <c r="E754" s="31">
        <v>110551</v>
      </c>
      <c r="F754" s="31">
        <v>3036930</v>
      </c>
      <c r="G754" s="32">
        <v>12061</v>
      </c>
      <c r="H754" s="30">
        <v>15195</v>
      </c>
      <c r="I754" s="30">
        <v>7503</v>
      </c>
      <c r="J754" s="30">
        <v>3113.3</v>
      </c>
      <c r="K754" s="30">
        <v>3959.2</v>
      </c>
    </row>
    <row r="755" spans="1:11" ht="15">
      <c r="A755" s="30" t="s">
        <v>1815</v>
      </c>
      <c r="B755" s="30" t="s">
        <v>865</v>
      </c>
      <c r="C755" s="30" t="s">
        <v>66</v>
      </c>
      <c r="D755" s="30" t="s">
        <v>875</v>
      </c>
      <c r="E755" s="31">
        <v>110193</v>
      </c>
      <c r="F755" s="31">
        <v>3018341</v>
      </c>
      <c r="G755" s="32">
        <v>12015</v>
      </c>
      <c r="H755" s="30">
        <v>15169.7</v>
      </c>
      <c r="I755" s="30">
        <v>7487.4</v>
      </c>
      <c r="J755" s="30">
        <v>3102.3</v>
      </c>
      <c r="K755" s="30">
        <v>3954.9</v>
      </c>
    </row>
    <row r="756" spans="1:11" ht="15">
      <c r="A756" s="30" t="s">
        <v>1816</v>
      </c>
      <c r="B756" s="30" t="s">
        <v>865</v>
      </c>
      <c r="C756" s="30" t="s">
        <v>68</v>
      </c>
      <c r="D756" s="30" t="s">
        <v>876</v>
      </c>
      <c r="E756" s="31">
        <v>109849</v>
      </c>
      <c r="F756" s="31">
        <v>3016447</v>
      </c>
      <c r="G756" s="32">
        <v>11985</v>
      </c>
      <c r="H756" s="30">
        <v>15146.5</v>
      </c>
      <c r="I756" s="30">
        <v>7492.4</v>
      </c>
      <c r="J756" s="30">
        <v>3100.6</v>
      </c>
      <c r="K756" s="30">
        <v>3950</v>
      </c>
    </row>
    <row r="757" spans="1:11" ht="15">
      <c r="A757" s="30" t="s">
        <v>1817</v>
      </c>
      <c r="B757" s="30" t="s">
        <v>865</v>
      </c>
      <c r="C757" s="30" t="s">
        <v>70</v>
      </c>
      <c r="D757" s="30" t="s">
        <v>877</v>
      </c>
      <c r="E757" s="31">
        <v>109650</v>
      </c>
      <c r="F757" s="31">
        <v>3022321</v>
      </c>
      <c r="G757" s="32">
        <v>11967</v>
      </c>
      <c r="H757" s="30">
        <v>15090.7</v>
      </c>
      <c r="I757" s="30">
        <v>7489.8</v>
      </c>
      <c r="J757" s="30">
        <v>3097.6</v>
      </c>
      <c r="K757" s="30">
        <v>3952.9</v>
      </c>
    </row>
    <row r="758" spans="1:11" ht="15">
      <c r="A758" s="30" t="s">
        <v>1818</v>
      </c>
      <c r="B758" s="30" t="s">
        <v>878</v>
      </c>
      <c r="C758" s="30" t="s">
        <v>48</v>
      </c>
      <c r="D758" s="30" t="s">
        <v>879</v>
      </c>
      <c r="E758" s="31">
        <v>109490</v>
      </c>
      <c r="F758" s="31">
        <v>3011648</v>
      </c>
      <c r="G758" s="32">
        <v>12006</v>
      </c>
      <c r="H758" s="30">
        <v>15073</v>
      </c>
      <c r="I758" s="30">
        <v>7523.6</v>
      </c>
      <c r="J758" s="30">
        <v>3104.1</v>
      </c>
      <c r="K758" s="30">
        <v>3969.5</v>
      </c>
    </row>
    <row r="759" spans="1:11" ht="15">
      <c r="A759" s="30" t="s">
        <v>1819</v>
      </c>
      <c r="B759" s="30" t="s">
        <v>878</v>
      </c>
      <c r="C759" s="30" t="s">
        <v>50</v>
      </c>
      <c r="D759" s="30" t="s">
        <v>880</v>
      </c>
      <c r="E759" s="31">
        <v>109343</v>
      </c>
      <c r="F759" s="31">
        <v>3010363</v>
      </c>
      <c r="G759" s="32">
        <v>11962</v>
      </c>
      <c r="H759" s="30">
        <v>15074.2</v>
      </c>
      <c r="I759" s="30">
        <v>7496.7</v>
      </c>
      <c r="J759" s="30">
        <v>3085.2</v>
      </c>
      <c r="K759" s="30">
        <v>3955.7</v>
      </c>
    </row>
    <row r="760" spans="1:11" ht="15">
      <c r="A760" s="30" t="s">
        <v>1820</v>
      </c>
      <c r="B760" s="30" t="s">
        <v>878</v>
      </c>
      <c r="C760" s="30" t="s">
        <v>52</v>
      </c>
      <c r="D760" s="30" t="s">
        <v>881</v>
      </c>
      <c r="E760" s="31">
        <v>109282</v>
      </c>
      <c r="F760" s="31">
        <v>3017914</v>
      </c>
      <c r="G760" s="32">
        <v>11965</v>
      </c>
      <c r="H760" s="30">
        <v>15069.2</v>
      </c>
      <c r="I760" s="30">
        <v>7495.8</v>
      </c>
      <c r="J760" s="30">
        <v>3084</v>
      </c>
      <c r="K760" s="30">
        <v>3961</v>
      </c>
    </row>
    <row r="761" spans="1:11" ht="15">
      <c r="A761" s="30" t="s">
        <v>1821</v>
      </c>
      <c r="B761" s="30" t="s">
        <v>878</v>
      </c>
      <c r="C761" s="30" t="s">
        <v>54</v>
      </c>
      <c r="D761" s="30" t="s">
        <v>882</v>
      </c>
      <c r="E761" s="31">
        <v>109191</v>
      </c>
      <c r="F761" s="31">
        <v>3012557</v>
      </c>
      <c r="G761" s="32">
        <v>11928</v>
      </c>
      <c r="H761" s="30">
        <v>15072</v>
      </c>
      <c r="I761" s="30">
        <v>7482.6</v>
      </c>
      <c r="J761" s="30">
        <v>3070.5</v>
      </c>
      <c r="K761" s="30">
        <v>3959</v>
      </c>
    </row>
    <row r="762" spans="1:11" ht="15">
      <c r="A762" s="30" t="s">
        <v>1822</v>
      </c>
      <c r="B762" s="30" t="s">
        <v>878</v>
      </c>
      <c r="C762" s="30" t="s">
        <v>56</v>
      </c>
      <c r="D762" s="30" t="s">
        <v>883</v>
      </c>
      <c r="E762" s="31">
        <v>109113</v>
      </c>
      <c r="F762" s="31">
        <v>3008049</v>
      </c>
      <c r="G762" s="32">
        <v>11936</v>
      </c>
      <c r="H762" s="30">
        <v>15050.7</v>
      </c>
      <c r="I762" s="30">
        <v>7497.8</v>
      </c>
      <c r="J762" s="30">
        <v>3078</v>
      </c>
      <c r="K762" s="30">
        <v>3968.9</v>
      </c>
    </row>
    <row r="763" spans="1:11" ht="15">
      <c r="A763" s="30" t="s">
        <v>1823</v>
      </c>
      <c r="B763" s="30" t="s">
        <v>878</v>
      </c>
      <c r="C763" s="30" t="s">
        <v>58</v>
      </c>
      <c r="D763" s="30" t="s">
        <v>884</v>
      </c>
      <c r="E763" s="31">
        <v>109135</v>
      </c>
      <c r="F763" s="31">
        <v>3005438</v>
      </c>
      <c r="G763" s="32">
        <v>11905</v>
      </c>
      <c r="H763" s="30">
        <v>15042.2</v>
      </c>
      <c r="I763" s="30">
        <v>7501.9</v>
      </c>
      <c r="J763" s="30">
        <v>3067.9</v>
      </c>
      <c r="K763" s="30">
        <v>3980.1</v>
      </c>
    </row>
    <row r="764" spans="1:11" ht="15">
      <c r="A764" s="30" t="s">
        <v>1824</v>
      </c>
      <c r="B764" s="30" t="s">
        <v>878</v>
      </c>
      <c r="C764" s="30" t="s">
        <v>60</v>
      </c>
      <c r="D764" s="30" t="s">
        <v>885</v>
      </c>
      <c r="E764" s="31">
        <v>109055</v>
      </c>
      <c r="F764" s="31">
        <v>2991469</v>
      </c>
      <c r="G764" s="32">
        <v>11912</v>
      </c>
      <c r="H764" s="30">
        <v>15045.4</v>
      </c>
      <c r="I764" s="30">
        <v>7530.8</v>
      </c>
      <c r="J764" s="30">
        <v>3082</v>
      </c>
      <c r="K764" s="30">
        <v>3992.5</v>
      </c>
    </row>
    <row r="765" spans="1:11" ht="15">
      <c r="A765" s="30" t="s">
        <v>1825</v>
      </c>
      <c r="B765" s="30" t="s">
        <v>878</v>
      </c>
      <c r="C765" s="30" t="s">
        <v>62</v>
      </c>
      <c r="D765" s="30" t="s">
        <v>886</v>
      </c>
      <c r="E765" s="31">
        <v>108996</v>
      </c>
      <c r="F765" s="31">
        <v>2997879</v>
      </c>
      <c r="G765" s="32">
        <v>11936</v>
      </c>
      <c r="H765" s="30">
        <v>14990.2</v>
      </c>
      <c r="I765" s="30">
        <v>7541.4</v>
      </c>
      <c r="J765" s="30">
        <v>3082.8</v>
      </c>
      <c r="K765" s="30">
        <v>4002.8</v>
      </c>
    </row>
    <row r="766" spans="1:11" ht="15">
      <c r="A766" s="30" t="s">
        <v>1826</v>
      </c>
      <c r="B766" s="30" t="s">
        <v>878</v>
      </c>
      <c r="C766" s="30" t="s">
        <v>64</v>
      </c>
      <c r="D766" s="30" t="s">
        <v>887</v>
      </c>
      <c r="E766" s="31">
        <v>108980</v>
      </c>
      <c r="F766" s="31">
        <v>2997302</v>
      </c>
      <c r="G766" s="32">
        <v>11991</v>
      </c>
      <c r="H766" s="30">
        <v>14974.8</v>
      </c>
      <c r="I766" s="30">
        <v>7542.6</v>
      </c>
      <c r="J766" s="30">
        <v>3081.8</v>
      </c>
      <c r="K766" s="30">
        <v>4007.3</v>
      </c>
    </row>
    <row r="767" spans="1:11" ht="15">
      <c r="A767" s="30" t="s">
        <v>1827</v>
      </c>
      <c r="B767" s="30" t="s">
        <v>878</v>
      </c>
      <c r="C767" s="30" t="s">
        <v>66</v>
      </c>
      <c r="D767" s="30" t="s">
        <v>888</v>
      </c>
      <c r="E767" s="31">
        <v>109093</v>
      </c>
      <c r="F767" s="31">
        <v>2990928</v>
      </c>
      <c r="G767" s="32">
        <v>12070</v>
      </c>
      <c r="H767" s="30">
        <v>14985.7</v>
      </c>
      <c r="I767" s="30">
        <v>7576.4</v>
      </c>
      <c r="J767" s="30">
        <v>3100.5</v>
      </c>
      <c r="K767" s="30">
        <v>4028.4</v>
      </c>
    </row>
    <row r="768" spans="1:11" ht="15">
      <c r="A768" s="30" t="s">
        <v>1828</v>
      </c>
      <c r="B768" s="30" t="s">
        <v>878</v>
      </c>
      <c r="C768" s="30" t="s">
        <v>68</v>
      </c>
      <c r="D768" s="30" t="s">
        <v>889</v>
      </c>
      <c r="E768" s="31">
        <v>109081</v>
      </c>
      <c r="F768" s="31">
        <v>2989678</v>
      </c>
      <c r="G768" s="32">
        <v>12109</v>
      </c>
      <c r="H768" s="30">
        <v>14970.4</v>
      </c>
      <c r="I768" s="30">
        <v>7592.1</v>
      </c>
      <c r="J768" s="30">
        <v>3107.1</v>
      </c>
      <c r="K768" s="30">
        <v>4037.9</v>
      </c>
    </row>
    <row r="769" spans="1:11" ht="15">
      <c r="A769" s="30" t="s">
        <v>1829</v>
      </c>
      <c r="B769" s="30" t="s">
        <v>878</v>
      </c>
      <c r="C769" s="30" t="s">
        <v>70</v>
      </c>
      <c r="D769" s="30" t="s">
        <v>890</v>
      </c>
      <c r="E769" s="31">
        <v>108917</v>
      </c>
      <c r="F769" s="31">
        <v>2983391</v>
      </c>
      <c r="G769" s="32">
        <v>12112</v>
      </c>
      <c r="H769" s="30">
        <v>14979.8</v>
      </c>
      <c r="I769" s="30">
        <v>7582.2</v>
      </c>
      <c r="J769" s="30">
        <v>3090.9</v>
      </c>
      <c r="K769" s="30">
        <v>4042.7</v>
      </c>
    </row>
    <row r="770" spans="1:11" ht="15">
      <c r="A770" s="30" t="s">
        <v>1830</v>
      </c>
      <c r="B770" s="30" t="s">
        <v>891</v>
      </c>
      <c r="C770" s="30" t="s">
        <v>48</v>
      </c>
      <c r="D770" s="30" t="s">
        <v>892</v>
      </c>
      <c r="E770" s="31">
        <v>108971</v>
      </c>
      <c r="F770" s="31">
        <v>2984810</v>
      </c>
      <c r="G770" s="32">
        <v>12173</v>
      </c>
      <c r="H770" s="30">
        <v>14956.4</v>
      </c>
      <c r="I770" s="30">
        <v>7648.6</v>
      </c>
      <c r="J770" s="30">
        <v>3120.3</v>
      </c>
      <c r="K770" s="30">
        <v>4066.3</v>
      </c>
    </row>
    <row r="771" spans="1:11" ht="15">
      <c r="A771" s="30" t="s">
        <v>1831</v>
      </c>
      <c r="B771" s="30" t="s">
        <v>891</v>
      </c>
      <c r="C771" s="30" t="s">
        <v>50</v>
      </c>
      <c r="D771" s="30" t="s">
        <v>893</v>
      </c>
      <c r="E771" s="31">
        <v>108823</v>
      </c>
      <c r="F771" s="31">
        <v>2971295</v>
      </c>
      <c r="G771" s="32">
        <v>12130</v>
      </c>
      <c r="H771" s="30">
        <v>14924.9</v>
      </c>
      <c r="I771" s="30">
        <v>7625.4</v>
      </c>
      <c r="J771" s="30">
        <v>3111.5</v>
      </c>
      <c r="K771" s="30">
        <v>4056.1</v>
      </c>
    </row>
    <row r="772" spans="1:11" ht="15">
      <c r="A772" s="30" t="s">
        <v>1832</v>
      </c>
      <c r="B772" s="30" t="s">
        <v>891</v>
      </c>
      <c r="C772" s="30" t="s">
        <v>52</v>
      </c>
      <c r="D772" s="30" t="s">
        <v>894</v>
      </c>
      <c r="E772" s="31">
        <v>108628</v>
      </c>
      <c r="F772" s="31">
        <v>2970513</v>
      </c>
      <c r="G772" s="32">
        <v>12109</v>
      </c>
      <c r="H772" s="30">
        <v>14895.8</v>
      </c>
      <c r="I772" s="30">
        <v>7624.7</v>
      </c>
      <c r="J772" s="30">
        <v>3109.7</v>
      </c>
      <c r="K772" s="30">
        <v>4053.2</v>
      </c>
    </row>
    <row r="773" spans="1:11" ht="15">
      <c r="A773" s="30" t="s">
        <v>1833</v>
      </c>
      <c r="B773" s="30" t="s">
        <v>891</v>
      </c>
      <c r="C773" s="30" t="s">
        <v>54</v>
      </c>
      <c r="D773" s="30" t="s">
        <v>895</v>
      </c>
      <c r="E773" s="31">
        <v>108599</v>
      </c>
      <c r="F773" s="31">
        <v>2951323</v>
      </c>
      <c r="G773" s="32">
        <v>12085</v>
      </c>
      <c r="H773" s="30">
        <v>14919</v>
      </c>
      <c r="I773" s="30">
        <v>7634.2</v>
      </c>
      <c r="J773" s="30">
        <v>3113.1</v>
      </c>
      <c r="K773" s="30">
        <v>4046.1</v>
      </c>
    </row>
    <row r="774" spans="1:11" ht="15">
      <c r="A774" s="30" t="s">
        <v>1834</v>
      </c>
      <c r="B774" s="30" t="s">
        <v>891</v>
      </c>
      <c r="C774" s="30" t="s">
        <v>56</v>
      </c>
      <c r="D774" s="30" t="s">
        <v>896</v>
      </c>
      <c r="E774" s="31">
        <v>108619</v>
      </c>
      <c r="F774" s="31">
        <v>2959029</v>
      </c>
      <c r="G774" s="32">
        <v>12092</v>
      </c>
      <c r="H774" s="30">
        <v>14896.8</v>
      </c>
      <c r="I774" s="30">
        <v>7640.9</v>
      </c>
      <c r="J774" s="30">
        <v>3104.4</v>
      </c>
      <c r="K774" s="30">
        <v>4067.6</v>
      </c>
    </row>
    <row r="775" spans="1:11" ht="15">
      <c r="A775" s="30" t="s">
        <v>1835</v>
      </c>
      <c r="B775" s="30" t="s">
        <v>891</v>
      </c>
      <c r="C775" s="30" t="s">
        <v>58</v>
      </c>
      <c r="D775" s="30" t="s">
        <v>897</v>
      </c>
      <c r="E775" s="31">
        <v>108589</v>
      </c>
      <c r="F775" s="31">
        <v>2958523</v>
      </c>
      <c r="G775" s="32">
        <v>12121</v>
      </c>
      <c r="H775" s="30">
        <v>14889.8</v>
      </c>
      <c r="I775" s="30">
        <v>7655.9</v>
      </c>
      <c r="J775" s="30">
        <v>3106.5</v>
      </c>
      <c r="K775" s="30">
        <v>4078.2</v>
      </c>
    </row>
    <row r="776" spans="1:11" ht="15">
      <c r="A776" s="30" t="s">
        <v>1836</v>
      </c>
      <c r="B776" s="30" t="s">
        <v>891</v>
      </c>
      <c r="C776" s="30" t="s">
        <v>60</v>
      </c>
      <c r="D776" s="30" t="s">
        <v>898</v>
      </c>
      <c r="E776" s="31">
        <v>108586</v>
      </c>
      <c r="F776" s="31">
        <v>2948938</v>
      </c>
      <c r="G776" s="32">
        <v>12143</v>
      </c>
      <c r="H776" s="30">
        <v>14884.4</v>
      </c>
      <c r="I776" s="30">
        <v>7676.6</v>
      </c>
      <c r="J776" s="30">
        <v>3109.4</v>
      </c>
      <c r="K776" s="30">
        <v>4088.8</v>
      </c>
    </row>
    <row r="777" spans="1:11" ht="15">
      <c r="A777" s="30" t="s">
        <v>1837</v>
      </c>
      <c r="B777" s="30" t="s">
        <v>891</v>
      </c>
      <c r="C777" s="30" t="s">
        <v>62</v>
      </c>
      <c r="D777" s="30" t="s">
        <v>899</v>
      </c>
      <c r="E777" s="31">
        <v>108621</v>
      </c>
      <c r="F777" s="31">
        <v>2959972</v>
      </c>
      <c r="G777" s="32">
        <v>12177</v>
      </c>
      <c r="H777" s="30">
        <v>14904.7</v>
      </c>
      <c r="I777" s="30">
        <v>7707.5</v>
      </c>
      <c r="J777" s="30">
        <v>3126.3</v>
      </c>
      <c r="K777" s="30">
        <v>4101</v>
      </c>
    </row>
    <row r="778" spans="1:11" ht="15">
      <c r="A778" s="30" t="s">
        <v>1838</v>
      </c>
      <c r="B778" s="30" t="s">
        <v>891</v>
      </c>
      <c r="C778" s="30" t="s">
        <v>64</v>
      </c>
      <c r="D778" s="30" t="s">
        <v>900</v>
      </c>
      <c r="E778" s="31">
        <v>108777</v>
      </c>
      <c r="F778" s="31">
        <v>2955221</v>
      </c>
      <c r="G778" s="32">
        <v>12208</v>
      </c>
      <c r="H778" s="30">
        <v>14936.3</v>
      </c>
      <c r="I778" s="30">
        <v>7738.4</v>
      </c>
      <c r="J778" s="30">
        <v>3140.4</v>
      </c>
      <c r="K778" s="30">
        <v>4113.4</v>
      </c>
    </row>
    <row r="779" spans="1:11" ht="15">
      <c r="A779" s="30" t="s">
        <v>1839</v>
      </c>
      <c r="B779" s="30" t="s">
        <v>891</v>
      </c>
      <c r="C779" s="30" t="s">
        <v>66</v>
      </c>
      <c r="D779" s="30" t="s">
        <v>901</v>
      </c>
      <c r="E779" s="31">
        <v>108921</v>
      </c>
      <c r="F779" s="31">
        <v>2967251</v>
      </c>
      <c r="G779" s="32">
        <v>12259</v>
      </c>
      <c r="H779" s="30">
        <v>14954</v>
      </c>
      <c r="I779" s="30">
        <v>7766</v>
      </c>
      <c r="J779" s="30">
        <v>3164.1</v>
      </c>
      <c r="K779" s="30">
        <v>4129</v>
      </c>
    </row>
    <row r="780" spans="1:11" ht="15">
      <c r="A780" s="30" t="s">
        <v>1840</v>
      </c>
      <c r="B780" s="30" t="s">
        <v>891</v>
      </c>
      <c r="C780" s="30" t="s">
        <v>68</v>
      </c>
      <c r="D780" s="30" t="s">
        <v>902</v>
      </c>
      <c r="E780" s="31">
        <v>108961</v>
      </c>
      <c r="F780" s="31">
        <v>2977408</v>
      </c>
      <c r="G780" s="32">
        <v>12284</v>
      </c>
      <c r="H780" s="30">
        <v>14923.9</v>
      </c>
      <c r="I780" s="30">
        <v>7793.7</v>
      </c>
      <c r="J780" s="30">
        <v>3180.2</v>
      </c>
      <c r="K780" s="30">
        <v>4139.3</v>
      </c>
    </row>
    <row r="781" spans="1:11" ht="15">
      <c r="A781" s="30" t="s">
        <v>1841</v>
      </c>
      <c r="B781" s="30" t="s">
        <v>891</v>
      </c>
      <c r="C781" s="30" t="s">
        <v>70</v>
      </c>
      <c r="D781" s="30" t="s">
        <v>903</v>
      </c>
      <c r="E781" s="31">
        <v>109072</v>
      </c>
      <c r="F781" s="31">
        <v>2962075</v>
      </c>
      <c r="G781" s="32">
        <v>12320</v>
      </c>
      <c r="H781" s="30">
        <v>14921</v>
      </c>
      <c r="I781" s="30">
        <v>7807.7</v>
      </c>
      <c r="J781" s="30">
        <v>3178.6</v>
      </c>
      <c r="K781" s="30">
        <v>4149.1</v>
      </c>
    </row>
    <row r="782" spans="1:11" ht="15">
      <c r="A782" s="30" t="s">
        <v>1842</v>
      </c>
      <c r="B782" s="30" t="s">
        <v>904</v>
      </c>
      <c r="C782" s="30" t="s">
        <v>48</v>
      </c>
      <c r="D782" s="30" t="s">
        <v>905</v>
      </c>
      <c r="E782" s="31">
        <v>109242</v>
      </c>
      <c r="F782" s="31">
        <v>2974227</v>
      </c>
      <c r="G782" s="32">
        <v>12346</v>
      </c>
      <c r="H782" s="30">
        <v>14963.6</v>
      </c>
      <c r="I782" s="30">
        <v>7841.5</v>
      </c>
      <c r="J782" s="30">
        <v>3187.9</v>
      </c>
      <c r="K782" s="30">
        <v>4161.6</v>
      </c>
    </row>
    <row r="783" spans="1:11" ht="15">
      <c r="A783" s="30" t="s">
        <v>1843</v>
      </c>
      <c r="B783" s="30" t="s">
        <v>904</v>
      </c>
      <c r="C783" s="30" t="s">
        <v>50</v>
      </c>
      <c r="D783" s="30" t="s">
        <v>906</v>
      </c>
      <c r="E783" s="31">
        <v>109276</v>
      </c>
      <c r="F783" s="31">
        <v>2983830</v>
      </c>
      <c r="G783" s="32">
        <v>12372</v>
      </c>
      <c r="H783" s="30">
        <v>14968.9</v>
      </c>
      <c r="I783" s="30">
        <v>7852.9</v>
      </c>
      <c r="J783" s="30">
        <v>3195.7</v>
      </c>
      <c r="K783" s="30">
        <v>4174.2</v>
      </c>
    </row>
    <row r="784" spans="1:11" ht="15">
      <c r="A784" s="30" t="s">
        <v>1844</v>
      </c>
      <c r="B784" s="30" t="s">
        <v>904</v>
      </c>
      <c r="C784" s="30" t="s">
        <v>52</v>
      </c>
      <c r="D784" s="30" t="s">
        <v>907</v>
      </c>
      <c r="E784" s="31">
        <v>109570</v>
      </c>
      <c r="F784" s="31">
        <v>2983764</v>
      </c>
      <c r="G784" s="32">
        <v>12425</v>
      </c>
      <c r="H784" s="30">
        <v>15016.6</v>
      </c>
      <c r="I784" s="30">
        <v>7893.3</v>
      </c>
      <c r="J784" s="30">
        <v>3211.8</v>
      </c>
      <c r="K784" s="30">
        <v>4197</v>
      </c>
    </row>
    <row r="785" spans="1:11" ht="15">
      <c r="A785" s="30" t="s">
        <v>1845</v>
      </c>
      <c r="B785" s="30" t="s">
        <v>904</v>
      </c>
      <c r="C785" s="30" t="s">
        <v>54</v>
      </c>
      <c r="D785" s="30" t="s">
        <v>908</v>
      </c>
      <c r="E785" s="31">
        <v>109793</v>
      </c>
      <c r="F785" s="31">
        <v>2992122</v>
      </c>
      <c r="G785" s="32">
        <v>12435</v>
      </c>
      <c r="H785" s="30">
        <v>15034</v>
      </c>
      <c r="I785" s="30">
        <v>7911.3</v>
      </c>
      <c r="J785" s="30">
        <v>3223.4</v>
      </c>
      <c r="K785" s="30">
        <v>4198.3</v>
      </c>
    </row>
    <row r="786" spans="1:11" ht="15">
      <c r="A786" s="30" t="s">
        <v>1846</v>
      </c>
      <c r="B786" s="30" t="s">
        <v>904</v>
      </c>
      <c r="C786" s="30" t="s">
        <v>56</v>
      </c>
      <c r="D786" s="30" t="s">
        <v>909</v>
      </c>
      <c r="E786" s="31">
        <v>110101</v>
      </c>
      <c r="F786" s="31">
        <v>3011411</v>
      </c>
      <c r="G786" s="32">
        <v>12481</v>
      </c>
      <c r="H786" s="30">
        <v>15056.1</v>
      </c>
      <c r="I786" s="30">
        <v>7943.5</v>
      </c>
      <c r="J786" s="30">
        <v>3240.8</v>
      </c>
      <c r="K786" s="30">
        <v>4205.8</v>
      </c>
    </row>
    <row r="787" spans="1:11" ht="15">
      <c r="A787" s="30" t="s">
        <v>1847</v>
      </c>
      <c r="B787" s="30" t="s">
        <v>904</v>
      </c>
      <c r="C787" s="30" t="s">
        <v>58</v>
      </c>
      <c r="D787" s="30" t="s">
        <v>910</v>
      </c>
      <c r="E787" s="31">
        <v>110190</v>
      </c>
      <c r="F787" s="31">
        <v>2998229</v>
      </c>
      <c r="G787" s="32">
        <v>12495</v>
      </c>
      <c r="H787" s="30">
        <v>15078.3</v>
      </c>
      <c r="I787" s="30">
        <v>7960.5</v>
      </c>
      <c r="J787" s="30">
        <v>3253.6</v>
      </c>
      <c r="K787" s="30">
        <v>4207.7</v>
      </c>
    </row>
    <row r="788" spans="1:11" ht="15">
      <c r="A788" s="30" t="s">
        <v>1848</v>
      </c>
      <c r="B788" s="30" t="s">
        <v>904</v>
      </c>
      <c r="C788" s="30" t="s">
        <v>60</v>
      </c>
      <c r="D788" s="30" t="s">
        <v>911</v>
      </c>
      <c r="E788" s="31">
        <v>110229</v>
      </c>
      <c r="F788" s="31">
        <v>3010623</v>
      </c>
      <c r="G788" s="32">
        <v>12495</v>
      </c>
      <c r="H788" s="30">
        <v>15061.5</v>
      </c>
      <c r="I788" s="30">
        <v>7966.1</v>
      </c>
      <c r="J788" s="30">
        <v>3259.2</v>
      </c>
      <c r="K788" s="30">
        <v>4212.2</v>
      </c>
    </row>
    <row r="789" spans="1:11" ht="15">
      <c r="A789" s="30" t="s">
        <v>1849</v>
      </c>
      <c r="B789" s="30" t="s">
        <v>904</v>
      </c>
      <c r="C789" s="30" t="s">
        <v>62</v>
      </c>
      <c r="D789" s="30" t="s">
        <v>912</v>
      </c>
      <c r="E789" s="31">
        <v>110330</v>
      </c>
      <c r="F789" s="31">
        <v>3024390</v>
      </c>
      <c r="G789" s="32">
        <v>12485</v>
      </c>
      <c r="H789" s="30">
        <v>15066.1</v>
      </c>
      <c r="I789" s="30">
        <v>7984.7</v>
      </c>
      <c r="J789" s="30">
        <v>3260.4</v>
      </c>
      <c r="K789" s="30">
        <v>4218.8</v>
      </c>
    </row>
    <row r="790" spans="1:11" ht="15">
      <c r="A790" s="30" t="s">
        <v>1850</v>
      </c>
      <c r="B790" s="30" t="s">
        <v>904</v>
      </c>
      <c r="C790" s="30" t="s">
        <v>64</v>
      </c>
      <c r="D790" s="30" t="s">
        <v>913</v>
      </c>
      <c r="E790" s="31">
        <v>110485</v>
      </c>
      <c r="F790" s="31">
        <v>3030981</v>
      </c>
      <c r="G790" s="32">
        <v>12550</v>
      </c>
      <c r="H790" s="30">
        <v>15100.4</v>
      </c>
      <c r="I790" s="30">
        <v>8007.7</v>
      </c>
      <c r="J790" s="30">
        <v>3282.9</v>
      </c>
      <c r="K790" s="30">
        <v>4228.3</v>
      </c>
    </row>
    <row r="791" spans="1:11" ht="15">
      <c r="A791" s="30" t="s">
        <v>1851</v>
      </c>
      <c r="B791" s="30" t="s">
        <v>904</v>
      </c>
      <c r="C791" s="30" t="s">
        <v>66</v>
      </c>
      <c r="D791" s="30" t="s">
        <v>914</v>
      </c>
      <c r="E791" s="31">
        <v>110810</v>
      </c>
      <c r="F791" s="31">
        <v>3032158</v>
      </c>
      <c r="G791" s="32">
        <v>12582</v>
      </c>
      <c r="H791" s="30">
        <v>15124.1</v>
      </c>
      <c r="I791" s="30">
        <v>8036.4</v>
      </c>
      <c r="J791" s="30">
        <v>3290.6</v>
      </c>
      <c r="K791" s="30">
        <v>4238.7</v>
      </c>
    </row>
    <row r="792" spans="1:11" ht="15">
      <c r="A792" s="30" t="s">
        <v>1852</v>
      </c>
      <c r="B792" s="30" t="s">
        <v>904</v>
      </c>
      <c r="C792" s="30" t="s">
        <v>68</v>
      </c>
      <c r="D792" s="30" t="s">
        <v>915</v>
      </c>
      <c r="E792" s="31">
        <v>110838</v>
      </c>
      <c r="F792" s="31">
        <v>3024235</v>
      </c>
      <c r="G792" s="32">
        <v>12606</v>
      </c>
      <c r="H792" s="30">
        <v>15130.3</v>
      </c>
      <c r="I792" s="30">
        <v>8057.2</v>
      </c>
      <c r="J792" s="30">
        <v>3298.4</v>
      </c>
      <c r="K792" s="30">
        <v>4250.4</v>
      </c>
    </row>
    <row r="793" spans="1:11" ht="15">
      <c r="A793" s="30" t="s">
        <v>1853</v>
      </c>
      <c r="B793" s="30" t="s">
        <v>904</v>
      </c>
      <c r="C793" s="30" t="s">
        <v>70</v>
      </c>
      <c r="D793" s="30" t="s">
        <v>916</v>
      </c>
      <c r="E793" s="31">
        <v>110967</v>
      </c>
      <c r="F793" s="31">
        <v>3038325</v>
      </c>
      <c r="G793" s="32">
        <v>12630</v>
      </c>
      <c r="H793" s="30">
        <v>15123.9</v>
      </c>
      <c r="I793" s="30">
        <v>8082.6</v>
      </c>
      <c r="J793" s="30">
        <v>3308</v>
      </c>
      <c r="K793" s="30">
        <v>4263.9</v>
      </c>
    </row>
    <row r="794" spans="1:11" ht="15">
      <c r="A794" s="30" t="s">
        <v>1854</v>
      </c>
      <c r="B794" s="30" t="s">
        <v>917</v>
      </c>
      <c r="C794" s="30" t="s">
        <v>48</v>
      </c>
      <c r="D794" s="30" t="s">
        <v>918</v>
      </c>
      <c r="E794" s="31">
        <v>111059</v>
      </c>
      <c r="F794" s="31">
        <v>3042032</v>
      </c>
      <c r="G794" s="32">
        <v>12665</v>
      </c>
      <c r="H794" s="30">
        <v>15151.5</v>
      </c>
      <c r="I794" s="30">
        <v>8103</v>
      </c>
      <c r="J794" s="30">
        <v>3315</v>
      </c>
      <c r="K794" s="30">
        <v>4276.9</v>
      </c>
    </row>
    <row r="795" spans="1:11" ht="15">
      <c r="A795" s="30" t="s">
        <v>1855</v>
      </c>
      <c r="B795" s="30" t="s">
        <v>917</v>
      </c>
      <c r="C795" s="30" t="s">
        <v>50</v>
      </c>
      <c r="D795" s="30" t="s">
        <v>919</v>
      </c>
      <c r="E795" s="31">
        <v>111289</v>
      </c>
      <c r="F795" s="31">
        <v>3058663</v>
      </c>
      <c r="G795" s="32">
        <v>12690</v>
      </c>
      <c r="H795" s="30">
        <v>15187.1</v>
      </c>
      <c r="I795" s="30">
        <v>8124.5</v>
      </c>
      <c r="J795" s="30">
        <v>3325.4</v>
      </c>
      <c r="K795" s="30">
        <v>4281.9</v>
      </c>
    </row>
    <row r="796" spans="1:11" ht="15">
      <c r="A796" s="30" t="s">
        <v>1856</v>
      </c>
      <c r="B796" s="30" t="s">
        <v>917</v>
      </c>
      <c r="C796" s="30" t="s">
        <v>52</v>
      </c>
      <c r="D796" s="30" t="s">
        <v>920</v>
      </c>
      <c r="E796" s="31">
        <v>111429</v>
      </c>
      <c r="F796" s="31">
        <v>3055680</v>
      </c>
      <c r="G796" s="32">
        <v>12718</v>
      </c>
      <c r="H796" s="30">
        <v>15190.3</v>
      </c>
      <c r="I796" s="30">
        <v>8135.9</v>
      </c>
      <c r="J796" s="30">
        <v>3335.9</v>
      </c>
      <c r="K796" s="30">
        <v>4289.2</v>
      </c>
    </row>
    <row r="797" spans="1:11" ht="15">
      <c r="A797" s="30" t="s">
        <v>1857</v>
      </c>
      <c r="B797" s="30" t="s">
        <v>917</v>
      </c>
      <c r="C797" s="30" t="s">
        <v>54</v>
      </c>
      <c r="D797" s="30" t="s">
        <v>921</v>
      </c>
      <c r="E797" s="31">
        <v>111780</v>
      </c>
      <c r="F797" s="31">
        <v>3076307</v>
      </c>
      <c r="G797" s="32">
        <v>12802</v>
      </c>
      <c r="H797" s="30">
        <v>15240.8</v>
      </c>
      <c r="I797" s="30">
        <v>8165.5</v>
      </c>
      <c r="J797" s="30">
        <v>3347.2</v>
      </c>
      <c r="K797" s="30">
        <v>4300.8</v>
      </c>
    </row>
    <row r="798" spans="1:11" ht="15">
      <c r="A798" s="30" t="s">
        <v>1858</v>
      </c>
      <c r="B798" s="30" t="s">
        <v>917</v>
      </c>
      <c r="C798" s="30" t="s">
        <v>56</v>
      </c>
      <c r="D798" s="30" t="s">
        <v>922</v>
      </c>
      <c r="E798" s="31">
        <v>111927</v>
      </c>
      <c r="F798" s="31">
        <v>3071351</v>
      </c>
      <c r="G798" s="32">
        <v>12797</v>
      </c>
      <c r="H798" s="30">
        <v>15262.7</v>
      </c>
      <c r="I798" s="30">
        <v>8183.3</v>
      </c>
      <c r="J798" s="30">
        <v>3348.9</v>
      </c>
      <c r="K798" s="30">
        <v>4303.1</v>
      </c>
    </row>
    <row r="799" spans="1:11" ht="15">
      <c r="A799" s="30" t="s">
        <v>1859</v>
      </c>
      <c r="B799" s="30" t="s">
        <v>917</v>
      </c>
      <c r="C799" s="30" t="s">
        <v>58</v>
      </c>
      <c r="D799" s="30" t="s">
        <v>923</v>
      </c>
      <c r="E799" s="31">
        <v>112192</v>
      </c>
      <c r="F799" s="31">
        <v>3079944</v>
      </c>
      <c r="G799" s="32">
        <v>12837</v>
      </c>
      <c r="H799" s="30">
        <v>15296.4</v>
      </c>
      <c r="I799" s="30">
        <v>8212.4</v>
      </c>
      <c r="J799" s="30">
        <v>3355.1</v>
      </c>
      <c r="K799" s="30">
        <v>4319.7</v>
      </c>
    </row>
    <row r="800" spans="1:11" ht="15">
      <c r="A800" s="30" t="s">
        <v>1860</v>
      </c>
      <c r="B800" s="30" t="s">
        <v>917</v>
      </c>
      <c r="C800" s="30" t="s">
        <v>60</v>
      </c>
      <c r="D800" s="30" t="s">
        <v>924</v>
      </c>
      <c r="E800" s="31">
        <v>112474</v>
      </c>
      <c r="F800" s="31">
        <v>3087897</v>
      </c>
      <c r="G800" s="32">
        <v>12867</v>
      </c>
      <c r="H800" s="30">
        <v>15335.9</v>
      </c>
      <c r="I800" s="30">
        <v>8235.7</v>
      </c>
      <c r="J800" s="30">
        <v>3366.3</v>
      </c>
      <c r="K800" s="30">
        <v>4325.5</v>
      </c>
    </row>
    <row r="801" spans="1:11" ht="15">
      <c r="A801" s="30" t="s">
        <v>1861</v>
      </c>
      <c r="B801" s="30" t="s">
        <v>917</v>
      </c>
      <c r="C801" s="30" t="s">
        <v>62</v>
      </c>
      <c r="D801" s="30" t="s">
        <v>925</v>
      </c>
      <c r="E801" s="31">
        <v>112662</v>
      </c>
      <c r="F801" s="31">
        <v>3094267</v>
      </c>
      <c r="G801" s="32">
        <v>12891</v>
      </c>
      <c r="H801" s="30">
        <v>15353.7</v>
      </c>
      <c r="I801" s="30">
        <v>8264.6</v>
      </c>
      <c r="J801" s="30">
        <v>3361.7</v>
      </c>
      <c r="K801" s="30">
        <v>4337</v>
      </c>
    </row>
    <row r="802" spans="1:11" ht="15">
      <c r="A802" s="30" t="s">
        <v>1862</v>
      </c>
      <c r="B802" s="30" t="s">
        <v>917</v>
      </c>
      <c r="C802" s="30" t="s">
        <v>64</v>
      </c>
      <c r="D802" s="30" t="s">
        <v>926</v>
      </c>
      <c r="E802" s="31">
        <v>112748</v>
      </c>
      <c r="F802" s="31">
        <v>3107031</v>
      </c>
      <c r="G802" s="32">
        <v>12862</v>
      </c>
      <c r="H802" s="30">
        <v>15334.4</v>
      </c>
      <c r="I802" s="30">
        <v>8237.1</v>
      </c>
      <c r="J802" s="30">
        <v>3348.5</v>
      </c>
      <c r="K802" s="30">
        <v>4328.4</v>
      </c>
    </row>
    <row r="803" spans="1:11" ht="15">
      <c r="A803" s="30" t="s">
        <v>1863</v>
      </c>
      <c r="B803" s="30" t="s">
        <v>917</v>
      </c>
      <c r="C803" s="30" t="s">
        <v>66</v>
      </c>
      <c r="D803" s="30" t="s">
        <v>927</v>
      </c>
      <c r="E803" s="31">
        <v>112849</v>
      </c>
      <c r="F803" s="31">
        <v>3109972</v>
      </c>
      <c r="G803" s="32">
        <v>12840</v>
      </c>
      <c r="H803" s="30">
        <v>15325.7</v>
      </c>
      <c r="I803" s="30">
        <v>8246.8</v>
      </c>
      <c r="J803" s="30">
        <v>3358.1</v>
      </c>
      <c r="K803" s="30">
        <v>4326.5</v>
      </c>
    </row>
    <row r="804" spans="1:11" ht="15">
      <c r="A804" s="30" t="s">
        <v>1864</v>
      </c>
      <c r="B804" s="30" t="s">
        <v>917</v>
      </c>
      <c r="C804" s="30" t="s">
        <v>68</v>
      </c>
      <c r="D804" s="30" t="s">
        <v>928</v>
      </c>
      <c r="E804" s="31">
        <v>113156</v>
      </c>
      <c r="F804" s="31">
        <v>3121734</v>
      </c>
      <c r="G804" s="32">
        <v>12884</v>
      </c>
      <c r="H804" s="30">
        <v>15344.5</v>
      </c>
      <c r="I804" s="30">
        <v>8270.6</v>
      </c>
      <c r="J804" s="30">
        <v>3358.5</v>
      </c>
      <c r="K804" s="30">
        <v>4350.3</v>
      </c>
    </row>
    <row r="805" spans="1:11" ht="15">
      <c r="A805" s="30" t="s">
        <v>1865</v>
      </c>
      <c r="B805" s="30" t="s">
        <v>917</v>
      </c>
      <c r="C805" s="30" t="s">
        <v>70</v>
      </c>
      <c r="D805" s="30" t="s">
        <v>929</v>
      </c>
      <c r="E805" s="31">
        <v>113295</v>
      </c>
      <c r="F805" s="31">
        <v>3117924</v>
      </c>
      <c r="G805" s="32">
        <v>12905</v>
      </c>
      <c r="H805" s="30">
        <v>15344.4</v>
      </c>
      <c r="I805" s="30">
        <v>8291.1</v>
      </c>
      <c r="J805" s="30">
        <v>3365</v>
      </c>
      <c r="K805" s="30">
        <v>4361.1</v>
      </c>
    </row>
    <row r="806" spans="1:11" ht="15">
      <c r="A806" s="30" t="s">
        <v>1866</v>
      </c>
      <c r="B806" s="30" t="s">
        <v>930</v>
      </c>
      <c r="C806" s="30" t="s">
        <v>48</v>
      </c>
      <c r="D806" s="30" t="s">
        <v>931</v>
      </c>
      <c r="E806" s="31">
        <v>113605</v>
      </c>
      <c r="F806" s="31">
        <v>3148293</v>
      </c>
      <c r="G806" s="32">
        <v>12945</v>
      </c>
      <c r="H806" s="30">
        <v>15354.5</v>
      </c>
      <c r="I806" s="30">
        <v>8319.2</v>
      </c>
      <c r="J806" s="30">
        <v>3382.1</v>
      </c>
      <c r="K806" s="30">
        <v>4379.4</v>
      </c>
    </row>
    <row r="807" spans="1:11" ht="15">
      <c r="A807" s="30" t="s">
        <v>1867</v>
      </c>
      <c r="B807" s="30" t="s">
        <v>930</v>
      </c>
      <c r="C807" s="30" t="s">
        <v>50</v>
      </c>
      <c r="D807" s="30" t="s">
        <v>932</v>
      </c>
      <c r="E807" s="31">
        <v>113890</v>
      </c>
      <c r="F807" s="31">
        <v>3148098</v>
      </c>
      <c r="G807" s="32">
        <v>12980</v>
      </c>
      <c r="H807" s="30">
        <v>15363.8</v>
      </c>
      <c r="I807" s="30">
        <v>8347.4</v>
      </c>
      <c r="J807" s="30">
        <v>3398.1</v>
      </c>
      <c r="K807" s="30">
        <v>4389.9</v>
      </c>
    </row>
    <row r="808" spans="1:11" ht="15">
      <c r="A808" s="30" t="s">
        <v>1868</v>
      </c>
      <c r="B808" s="30" t="s">
        <v>930</v>
      </c>
      <c r="C808" s="30" t="s">
        <v>52</v>
      </c>
      <c r="D808" s="30" t="s">
        <v>933</v>
      </c>
      <c r="E808" s="31">
        <v>114146</v>
      </c>
      <c r="F808" s="31">
        <v>3158171</v>
      </c>
      <c r="G808" s="32">
        <v>13034</v>
      </c>
      <c r="H808" s="30">
        <v>15377.1</v>
      </c>
      <c r="I808" s="30">
        <v>8376</v>
      </c>
      <c r="J808" s="30">
        <v>3413.6</v>
      </c>
      <c r="K808" s="30">
        <v>4414.1</v>
      </c>
    </row>
    <row r="809" spans="1:11" ht="15">
      <c r="A809" s="30" t="s">
        <v>1869</v>
      </c>
      <c r="B809" s="30" t="s">
        <v>930</v>
      </c>
      <c r="C809" s="30" t="s">
        <v>54</v>
      </c>
      <c r="D809" s="30" t="s">
        <v>934</v>
      </c>
      <c r="E809" s="31">
        <v>114313</v>
      </c>
      <c r="F809" s="31">
        <v>3173515</v>
      </c>
      <c r="G809" s="32">
        <v>13074</v>
      </c>
      <c r="H809" s="30">
        <v>15353.2</v>
      </c>
      <c r="I809" s="30">
        <v>8394.6</v>
      </c>
      <c r="J809" s="30">
        <v>3414.8</v>
      </c>
      <c r="K809" s="30">
        <v>4428.8</v>
      </c>
    </row>
    <row r="810" spans="1:11" ht="15">
      <c r="A810" s="30" t="s">
        <v>1870</v>
      </c>
      <c r="B810" s="30" t="s">
        <v>930</v>
      </c>
      <c r="C810" s="30" t="s">
        <v>56</v>
      </c>
      <c r="D810" s="30" t="s">
        <v>935</v>
      </c>
      <c r="E810" s="31">
        <v>114329</v>
      </c>
      <c r="F810" s="31">
        <v>3166384</v>
      </c>
      <c r="G810" s="32">
        <v>13052</v>
      </c>
      <c r="H810" s="30">
        <v>15316.4</v>
      </c>
      <c r="I810" s="30">
        <v>8407.2</v>
      </c>
      <c r="J810" s="30">
        <v>3412.9</v>
      </c>
      <c r="K810" s="30">
        <v>4422</v>
      </c>
    </row>
    <row r="811" spans="1:11" ht="15">
      <c r="A811" s="30" t="s">
        <v>1871</v>
      </c>
      <c r="B811" s="30" t="s">
        <v>930</v>
      </c>
      <c r="C811" s="30" t="s">
        <v>58</v>
      </c>
      <c r="D811" s="30" t="s">
        <v>936</v>
      </c>
      <c r="E811" s="31">
        <v>114415</v>
      </c>
      <c r="F811" s="31">
        <v>3177989</v>
      </c>
      <c r="G811" s="32">
        <v>13061</v>
      </c>
      <c r="H811" s="30">
        <v>15325</v>
      </c>
      <c r="I811" s="30">
        <v>8418.4</v>
      </c>
      <c r="J811" s="30">
        <v>3402.4</v>
      </c>
      <c r="K811" s="30">
        <v>4426.1</v>
      </c>
    </row>
    <row r="812" spans="1:11" ht="15">
      <c r="A812" s="30" t="s">
        <v>1872</v>
      </c>
      <c r="B812" s="30" t="s">
        <v>930</v>
      </c>
      <c r="C812" s="30" t="s">
        <v>60</v>
      </c>
      <c r="D812" s="30" t="s">
        <v>937</v>
      </c>
      <c r="E812" s="31">
        <v>114571</v>
      </c>
      <c r="F812" s="31">
        <v>3182769</v>
      </c>
      <c r="G812" s="32">
        <v>13130</v>
      </c>
      <c r="H812" s="30">
        <v>15324.6</v>
      </c>
      <c r="I812" s="30">
        <v>8444.2</v>
      </c>
      <c r="J812" s="30">
        <v>3416</v>
      </c>
      <c r="K812" s="30">
        <v>4436.4</v>
      </c>
    </row>
    <row r="813" spans="1:11" ht="15">
      <c r="A813" s="30" t="s">
        <v>1873</v>
      </c>
      <c r="B813" s="30" t="s">
        <v>930</v>
      </c>
      <c r="C813" s="30" t="s">
        <v>62</v>
      </c>
      <c r="D813" s="30" t="s">
        <v>938</v>
      </c>
      <c r="E813" s="31">
        <v>114714</v>
      </c>
      <c r="F813" s="31">
        <v>3178248</v>
      </c>
      <c r="G813" s="32">
        <v>13152</v>
      </c>
      <c r="H813" s="30">
        <v>15337.5</v>
      </c>
      <c r="I813" s="30">
        <v>8463.7</v>
      </c>
      <c r="J813" s="30">
        <v>3420.7</v>
      </c>
      <c r="K813" s="30">
        <v>4439.9</v>
      </c>
    </row>
    <row r="814" spans="1:11" ht="15">
      <c r="A814" s="30" t="s">
        <v>1874</v>
      </c>
      <c r="B814" s="30" t="s">
        <v>930</v>
      </c>
      <c r="C814" s="30" t="s">
        <v>64</v>
      </c>
      <c r="D814" s="30" t="s">
        <v>939</v>
      </c>
      <c r="E814" s="31">
        <v>114801</v>
      </c>
      <c r="F814" s="31">
        <v>3180073</v>
      </c>
      <c r="G814" s="32">
        <v>13150</v>
      </c>
      <c r="H814" s="30">
        <v>15351.4</v>
      </c>
      <c r="I814" s="30">
        <v>8470.7</v>
      </c>
      <c r="J814" s="30">
        <v>3427</v>
      </c>
      <c r="K814" s="30">
        <v>4441.3</v>
      </c>
    </row>
    <row r="815" spans="1:11" ht="15">
      <c r="A815" s="30" t="s">
        <v>1875</v>
      </c>
      <c r="B815" s="30" t="s">
        <v>930</v>
      </c>
      <c r="C815" s="30" t="s">
        <v>66</v>
      </c>
      <c r="D815" s="30" t="s">
        <v>940</v>
      </c>
      <c r="E815" s="31">
        <v>114819</v>
      </c>
      <c r="F815" s="31">
        <v>3189685</v>
      </c>
      <c r="G815" s="32">
        <v>13187</v>
      </c>
      <c r="H815" s="30">
        <v>15370.2</v>
      </c>
      <c r="I815" s="30">
        <v>8510.5</v>
      </c>
      <c r="J815" s="30">
        <v>3432.8</v>
      </c>
      <c r="K815" s="30">
        <v>4465.2</v>
      </c>
    </row>
    <row r="816" spans="1:11" ht="15">
      <c r="A816" s="30" t="s">
        <v>1876</v>
      </c>
      <c r="B816" s="30" t="s">
        <v>930</v>
      </c>
      <c r="C816" s="30" t="s">
        <v>68</v>
      </c>
      <c r="D816" s="30" t="s">
        <v>941</v>
      </c>
      <c r="E816" s="31">
        <v>115012</v>
      </c>
      <c r="F816" s="31">
        <v>3187847</v>
      </c>
      <c r="G816" s="32">
        <v>13251</v>
      </c>
      <c r="H816" s="30">
        <v>15397.3</v>
      </c>
      <c r="I816" s="30">
        <v>8544.9</v>
      </c>
      <c r="J816" s="30">
        <v>3449.2</v>
      </c>
      <c r="K816" s="30">
        <v>4481</v>
      </c>
    </row>
    <row r="817" spans="1:11" ht="15">
      <c r="A817" s="30" t="s">
        <v>1877</v>
      </c>
      <c r="B817" s="30" t="s">
        <v>930</v>
      </c>
      <c r="C817" s="30" t="s">
        <v>70</v>
      </c>
      <c r="D817" s="30" t="s">
        <v>942</v>
      </c>
      <c r="E817" s="31">
        <v>115178</v>
      </c>
      <c r="F817" s="31">
        <v>3203347</v>
      </c>
      <c r="G817" s="32">
        <v>13292</v>
      </c>
      <c r="H817" s="30">
        <v>15397.3</v>
      </c>
      <c r="I817" s="30">
        <v>8570.1</v>
      </c>
      <c r="J817" s="30">
        <v>3464.3</v>
      </c>
      <c r="K817" s="30">
        <v>4494.7</v>
      </c>
    </row>
    <row r="818" spans="1:11" ht="15">
      <c r="A818" s="30" t="s">
        <v>1878</v>
      </c>
      <c r="B818" s="30" t="s">
        <v>943</v>
      </c>
      <c r="C818" s="30" t="s">
        <v>48</v>
      </c>
      <c r="D818" s="30" t="s">
        <v>944</v>
      </c>
      <c r="E818" s="31">
        <v>115411</v>
      </c>
      <c r="F818" s="31">
        <v>3201739</v>
      </c>
      <c r="G818" s="32">
        <v>13338</v>
      </c>
      <c r="H818" s="30">
        <v>15450.6</v>
      </c>
      <c r="I818" s="30">
        <v>8605</v>
      </c>
      <c r="J818" s="30">
        <v>3467.8</v>
      </c>
      <c r="K818" s="30">
        <v>4517.8</v>
      </c>
    </row>
    <row r="819" spans="1:11" ht="15">
      <c r="A819" s="30" t="s">
        <v>1879</v>
      </c>
      <c r="B819" s="30" t="s">
        <v>943</v>
      </c>
      <c r="C819" s="30" t="s">
        <v>50</v>
      </c>
      <c r="D819" s="30" t="s">
        <v>945</v>
      </c>
      <c r="E819" s="31">
        <v>115465</v>
      </c>
      <c r="F819" s="31">
        <v>3193412</v>
      </c>
      <c r="G819" s="32">
        <v>13361</v>
      </c>
      <c r="H819" s="30">
        <v>15478.5</v>
      </c>
      <c r="I819" s="30">
        <v>8622.5</v>
      </c>
      <c r="J819" s="30">
        <v>3467.7</v>
      </c>
      <c r="K819" s="30">
        <v>4536.7</v>
      </c>
    </row>
    <row r="820" spans="1:11" ht="15">
      <c r="A820" s="30" t="s">
        <v>1880</v>
      </c>
      <c r="B820" s="30" t="s">
        <v>943</v>
      </c>
      <c r="C820" s="30" t="s">
        <v>52</v>
      </c>
      <c r="D820" s="30" t="s">
        <v>946</v>
      </c>
      <c r="E820" s="31">
        <v>115636</v>
      </c>
      <c r="F820" s="31">
        <v>3219585</v>
      </c>
      <c r="G820" s="32">
        <v>13363</v>
      </c>
      <c r="H820" s="30">
        <v>15524.4</v>
      </c>
      <c r="I820" s="30">
        <v>8628.4</v>
      </c>
      <c r="J820" s="30">
        <v>3467.4</v>
      </c>
      <c r="K820" s="30">
        <v>4543.7</v>
      </c>
    </row>
    <row r="821" spans="1:11" ht="15">
      <c r="A821" s="30" t="s">
        <v>1881</v>
      </c>
      <c r="B821" s="30" t="s">
        <v>943</v>
      </c>
      <c r="C821" s="30" t="s">
        <v>54</v>
      </c>
      <c r="D821" s="30" t="s">
        <v>947</v>
      </c>
      <c r="E821" s="31">
        <v>115689</v>
      </c>
      <c r="F821" s="31">
        <v>3222500</v>
      </c>
      <c r="G821" s="32">
        <v>13375</v>
      </c>
      <c r="H821" s="30">
        <v>15514.7</v>
      </c>
      <c r="I821" s="30">
        <v>8645.2</v>
      </c>
      <c r="J821" s="30">
        <v>3464.4</v>
      </c>
      <c r="K821" s="30">
        <v>4554.9</v>
      </c>
    </row>
    <row r="822" spans="1:11" ht="15">
      <c r="A822" s="30" t="s">
        <v>1882</v>
      </c>
      <c r="B822" s="30" t="s">
        <v>943</v>
      </c>
      <c r="C822" s="30" t="s">
        <v>56</v>
      </c>
      <c r="D822" s="30" t="s">
        <v>948</v>
      </c>
      <c r="E822" s="31">
        <v>115814</v>
      </c>
      <c r="F822" s="31">
        <v>3218132</v>
      </c>
      <c r="G822" s="32">
        <v>13404</v>
      </c>
      <c r="H822" s="30">
        <v>15528.5</v>
      </c>
      <c r="I822" s="30">
        <v>8657.6</v>
      </c>
      <c r="J822" s="30">
        <v>3470.4</v>
      </c>
      <c r="K822" s="30">
        <v>4562.3</v>
      </c>
    </row>
    <row r="823" spans="1:11" ht="15">
      <c r="A823" s="30" t="s">
        <v>1883</v>
      </c>
      <c r="B823" s="30" t="s">
        <v>943</v>
      </c>
      <c r="C823" s="30" t="s">
        <v>58</v>
      </c>
      <c r="D823" s="30" t="s">
        <v>949</v>
      </c>
      <c r="E823" s="31">
        <v>115878</v>
      </c>
      <c r="F823" s="31">
        <v>3231518</v>
      </c>
      <c r="G823" s="32">
        <v>13413</v>
      </c>
      <c r="H823" s="30">
        <v>15509.7</v>
      </c>
      <c r="I823" s="30">
        <v>8663.5</v>
      </c>
      <c r="J823" s="30">
        <v>3474.8</v>
      </c>
      <c r="K823" s="30">
        <v>4561.9</v>
      </c>
    </row>
    <row r="824" spans="1:11" ht="15">
      <c r="A824" s="30" t="s">
        <v>1884</v>
      </c>
      <c r="B824" s="30" t="s">
        <v>943</v>
      </c>
      <c r="C824" s="30" t="s">
        <v>60</v>
      </c>
      <c r="D824" s="30" t="s">
        <v>950</v>
      </c>
      <c r="E824" s="31">
        <v>115881</v>
      </c>
      <c r="F824" s="31">
        <v>3224858</v>
      </c>
      <c r="G824" s="32">
        <v>13417</v>
      </c>
      <c r="H824" s="30">
        <v>15506.4</v>
      </c>
      <c r="I824" s="30">
        <v>8670.6</v>
      </c>
      <c r="J824" s="30">
        <v>3458.8</v>
      </c>
      <c r="K824" s="30">
        <v>4573.4</v>
      </c>
    </row>
    <row r="825" spans="1:11" ht="15">
      <c r="A825" s="30" t="s">
        <v>1885</v>
      </c>
      <c r="B825" s="30" t="s">
        <v>943</v>
      </c>
      <c r="C825" s="30" t="s">
        <v>62</v>
      </c>
      <c r="D825" s="30" t="s">
        <v>951</v>
      </c>
      <c r="E825" s="31">
        <v>115802</v>
      </c>
      <c r="F825" s="31">
        <v>3223168</v>
      </c>
      <c r="G825" s="32">
        <v>13419</v>
      </c>
      <c r="H825" s="30">
        <v>15506.9</v>
      </c>
      <c r="I825" s="30">
        <v>8678.7</v>
      </c>
      <c r="J825" s="30">
        <v>3472.4</v>
      </c>
      <c r="K825" s="30">
        <v>4578.2</v>
      </c>
    </row>
    <row r="826" spans="1:11" ht="15">
      <c r="A826" s="30" t="s">
        <v>1886</v>
      </c>
      <c r="B826" s="30" t="s">
        <v>943</v>
      </c>
      <c r="C826" s="30" t="s">
        <v>64</v>
      </c>
      <c r="D826" s="30" t="s">
        <v>952</v>
      </c>
      <c r="E826" s="31">
        <v>115837</v>
      </c>
      <c r="F826" s="31">
        <v>3225973</v>
      </c>
      <c r="G826" s="32">
        <v>13461</v>
      </c>
      <c r="H826" s="30">
        <v>15512.9</v>
      </c>
      <c r="I826" s="30">
        <v>8705.9</v>
      </c>
      <c r="J826" s="30">
        <v>3493.6</v>
      </c>
      <c r="K826" s="30">
        <v>4584.6</v>
      </c>
    </row>
    <row r="827" spans="1:11" ht="15">
      <c r="A827" s="30" t="s">
        <v>1887</v>
      </c>
      <c r="B827" s="30" t="s">
        <v>943</v>
      </c>
      <c r="C827" s="30" t="s">
        <v>66</v>
      </c>
      <c r="D827" s="30" t="s">
        <v>953</v>
      </c>
      <c r="E827" s="31">
        <v>115904</v>
      </c>
      <c r="F827" s="31">
        <v>3229387</v>
      </c>
      <c r="G827" s="32">
        <v>13499</v>
      </c>
      <c r="H827" s="30">
        <v>15516.2</v>
      </c>
      <c r="I827" s="30">
        <v>8726.5</v>
      </c>
      <c r="J827" s="30">
        <v>3493.4</v>
      </c>
      <c r="K827" s="30">
        <v>4601.9</v>
      </c>
    </row>
    <row r="828" spans="1:11" ht="15">
      <c r="A828" s="30" t="s">
        <v>1888</v>
      </c>
      <c r="B828" s="30" t="s">
        <v>943</v>
      </c>
      <c r="C828" s="30" t="s">
        <v>68</v>
      </c>
      <c r="D828" s="30" t="s">
        <v>954</v>
      </c>
      <c r="E828" s="31">
        <v>115982</v>
      </c>
      <c r="F828" s="31">
        <v>3232632</v>
      </c>
      <c r="G828" s="32">
        <v>13535</v>
      </c>
      <c r="H828" s="30">
        <v>15576.3</v>
      </c>
      <c r="I828" s="30">
        <v>8753.2</v>
      </c>
      <c r="J828" s="30">
        <v>3502.7</v>
      </c>
      <c r="K828" s="30">
        <v>4616.7</v>
      </c>
    </row>
    <row r="829" spans="1:11" ht="15">
      <c r="A829" s="30" t="s">
        <v>1889</v>
      </c>
      <c r="B829" s="30" t="s">
        <v>943</v>
      </c>
      <c r="C829" s="30" t="s">
        <v>70</v>
      </c>
      <c r="D829" s="30" t="s">
        <v>955</v>
      </c>
      <c r="E829" s="31">
        <v>116037</v>
      </c>
      <c r="F829" s="31">
        <v>3235809</v>
      </c>
      <c r="G829" s="32">
        <v>13550</v>
      </c>
      <c r="H829" s="30">
        <v>15570.8</v>
      </c>
      <c r="I829" s="30">
        <v>8762.9</v>
      </c>
      <c r="J829" s="30">
        <v>3500.2</v>
      </c>
      <c r="K829" s="30">
        <v>4624.1</v>
      </c>
    </row>
    <row r="830" spans="1:11" ht="15">
      <c r="A830" s="30" t="s">
        <v>1890</v>
      </c>
      <c r="B830" s="30" t="s">
        <v>956</v>
      </c>
      <c r="C830" s="30" t="s">
        <v>48</v>
      </c>
      <c r="D830" s="30" t="s">
        <v>957</v>
      </c>
      <c r="E830" s="31">
        <v>116044</v>
      </c>
      <c r="F830" s="31">
        <v>3226539</v>
      </c>
      <c r="G830" s="32">
        <v>13542</v>
      </c>
      <c r="H830" s="30">
        <v>15570.3</v>
      </c>
      <c r="I830" s="30">
        <v>8751.5</v>
      </c>
      <c r="J830" s="30">
        <v>3503.2</v>
      </c>
      <c r="K830" s="30">
        <v>4603.9</v>
      </c>
    </row>
    <row r="831" spans="1:11" ht="15">
      <c r="A831" s="30" t="s">
        <v>1891</v>
      </c>
      <c r="B831" s="30" t="s">
        <v>956</v>
      </c>
      <c r="C831" s="30" t="s">
        <v>50</v>
      </c>
      <c r="D831" s="30" t="s">
        <v>958</v>
      </c>
      <c r="E831" s="31">
        <v>115929</v>
      </c>
      <c r="F831" s="31">
        <v>3223472</v>
      </c>
      <c r="G831" s="32">
        <v>13543</v>
      </c>
      <c r="H831" s="30">
        <v>15527.9</v>
      </c>
      <c r="I831" s="30">
        <v>8751.2</v>
      </c>
      <c r="J831" s="30">
        <v>3492.3</v>
      </c>
      <c r="K831" s="30">
        <v>4616</v>
      </c>
    </row>
    <row r="832" spans="1:11" ht="15">
      <c r="A832" s="30" t="s">
        <v>1892</v>
      </c>
      <c r="B832" s="30" t="s">
        <v>956</v>
      </c>
      <c r="C832" s="30" t="s">
        <v>52</v>
      </c>
      <c r="D832" s="30" t="s">
        <v>959</v>
      </c>
      <c r="E832" s="31">
        <v>115825</v>
      </c>
      <c r="F832" s="31">
        <v>3231381</v>
      </c>
      <c r="G832" s="32">
        <v>13531</v>
      </c>
      <c r="H832" s="30">
        <v>15506.2</v>
      </c>
      <c r="I832" s="30">
        <v>8742.8</v>
      </c>
      <c r="J832" s="30">
        <v>3493.4</v>
      </c>
      <c r="K832" s="30">
        <v>4611.2</v>
      </c>
    </row>
    <row r="833" spans="1:11" ht="15">
      <c r="A833" s="30" t="s">
        <v>1893</v>
      </c>
      <c r="B833" s="30" t="s">
        <v>956</v>
      </c>
      <c r="C833" s="30" t="s">
        <v>54</v>
      </c>
      <c r="D833" s="30" t="s">
        <v>960</v>
      </c>
      <c r="E833" s="31">
        <v>115608</v>
      </c>
      <c r="F833" s="31">
        <v>3225399</v>
      </c>
      <c r="G833" s="32">
        <v>13511</v>
      </c>
      <c r="H833" s="30">
        <v>15428.9</v>
      </c>
      <c r="I833" s="30">
        <v>8730.5</v>
      </c>
      <c r="J833" s="30">
        <v>3492.4</v>
      </c>
      <c r="K833" s="30">
        <v>4597.9</v>
      </c>
    </row>
    <row r="834" spans="1:11" ht="15">
      <c r="A834" s="30" t="s">
        <v>1894</v>
      </c>
      <c r="B834" s="30" t="s">
        <v>956</v>
      </c>
      <c r="C834" s="30" t="s">
        <v>56</v>
      </c>
      <c r="D834" s="30" t="s">
        <v>961</v>
      </c>
      <c r="E834" s="31">
        <v>115390</v>
      </c>
      <c r="F834" s="31">
        <v>3210464</v>
      </c>
      <c r="G834" s="32">
        <v>13498</v>
      </c>
      <c r="H834" s="30">
        <v>15379.3</v>
      </c>
      <c r="I834" s="30">
        <v>8722.6</v>
      </c>
      <c r="J834" s="30">
        <v>3489.2</v>
      </c>
      <c r="K834" s="30">
        <v>4590.4</v>
      </c>
    </row>
    <row r="835" spans="1:11" ht="15">
      <c r="A835" s="30" t="s">
        <v>1895</v>
      </c>
      <c r="B835" s="30" t="s">
        <v>956</v>
      </c>
      <c r="C835" s="30" t="s">
        <v>58</v>
      </c>
      <c r="D835" s="30" t="s">
        <v>962</v>
      </c>
      <c r="E835" s="31">
        <v>115191</v>
      </c>
      <c r="F835" s="31">
        <v>3204028</v>
      </c>
      <c r="G835" s="32">
        <v>13482</v>
      </c>
      <c r="H835" s="30">
        <v>15334.5</v>
      </c>
      <c r="I835" s="30">
        <v>8721.2</v>
      </c>
      <c r="J835" s="30">
        <v>3487.3</v>
      </c>
      <c r="K835" s="30">
        <v>4589.4</v>
      </c>
    </row>
    <row r="836" spans="1:11" ht="15">
      <c r="A836" s="30" t="s">
        <v>1896</v>
      </c>
      <c r="B836" s="30" t="s">
        <v>956</v>
      </c>
      <c r="C836" s="30" t="s">
        <v>60</v>
      </c>
      <c r="D836" s="30" t="s">
        <v>963</v>
      </c>
      <c r="E836" s="31">
        <v>114931</v>
      </c>
      <c r="F836" s="31">
        <v>3187800</v>
      </c>
      <c r="G836" s="32">
        <v>13463</v>
      </c>
      <c r="H836" s="30">
        <v>15298.8</v>
      </c>
      <c r="I836" s="30">
        <v>8718.6</v>
      </c>
      <c r="J836" s="30">
        <v>3491.9</v>
      </c>
      <c r="K836" s="30">
        <v>4583.3</v>
      </c>
    </row>
    <row r="837" spans="1:11" ht="15">
      <c r="A837" s="30" t="s">
        <v>1897</v>
      </c>
      <c r="B837" s="30" t="s">
        <v>956</v>
      </c>
      <c r="C837" s="30" t="s">
        <v>62</v>
      </c>
      <c r="D837" s="30" t="s">
        <v>964</v>
      </c>
      <c r="E837" s="31">
        <v>114666</v>
      </c>
      <c r="F837" s="31">
        <v>3189840</v>
      </c>
      <c r="G837" s="32">
        <v>13431</v>
      </c>
      <c r="H837" s="30">
        <v>15245</v>
      </c>
      <c r="I837" s="30">
        <v>8722.6</v>
      </c>
      <c r="J837" s="30">
        <v>3499.4</v>
      </c>
      <c r="K837" s="30">
        <v>4579</v>
      </c>
    </row>
    <row r="838" spans="1:11" ht="15">
      <c r="A838" s="30" t="s">
        <v>1898</v>
      </c>
      <c r="B838" s="30" t="s">
        <v>956</v>
      </c>
      <c r="C838" s="30" t="s">
        <v>64</v>
      </c>
      <c r="D838" s="30" t="s">
        <v>965</v>
      </c>
      <c r="E838" s="31">
        <v>114244</v>
      </c>
      <c r="F838" s="31">
        <v>3168278</v>
      </c>
      <c r="G838" s="32">
        <v>13379</v>
      </c>
      <c r="H838" s="30">
        <v>15172</v>
      </c>
      <c r="I838" s="30">
        <v>8677.1</v>
      </c>
      <c r="J838" s="30">
        <v>3489.7</v>
      </c>
      <c r="K838" s="30">
        <v>4565.7</v>
      </c>
    </row>
    <row r="839" spans="1:11" ht="15">
      <c r="A839" s="30" t="s">
        <v>1899</v>
      </c>
      <c r="B839" s="30" t="s">
        <v>956</v>
      </c>
      <c r="C839" s="30" t="s">
        <v>66</v>
      </c>
      <c r="D839" s="30" t="s">
        <v>966</v>
      </c>
      <c r="E839" s="31">
        <v>113759</v>
      </c>
      <c r="F839" s="31">
        <v>3145181</v>
      </c>
      <c r="G839" s="32">
        <v>13352</v>
      </c>
      <c r="H839" s="30">
        <v>15102.9</v>
      </c>
      <c r="I839" s="30">
        <v>8652.7</v>
      </c>
      <c r="J839" s="30">
        <v>3496.9</v>
      </c>
      <c r="K839" s="30">
        <v>4537</v>
      </c>
    </row>
    <row r="840" spans="1:11" ht="15">
      <c r="A840" s="30" t="s">
        <v>1900</v>
      </c>
      <c r="B840" s="30" t="s">
        <v>956</v>
      </c>
      <c r="C840" s="30" t="s">
        <v>68</v>
      </c>
      <c r="D840" s="30" t="s">
        <v>967</v>
      </c>
      <c r="E840" s="31">
        <v>112979</v>
      </c>
      <c r="F840" s="31">
        <v>3112112</v>
      </c>
      <c r="G840" s="32">
        <v>13300</v>
      </c>
      <c r="H840" s="30">
        <v>14980.7</v>
      </c>
      <c r="I840" s="30">
        <v>8618.8</v>
      </c>
      <c r="J840" s="30">
        <v>3478.9</v>
      </c>
      <c r="K840" s="30">
        <v>4521.7</v>
      </c>
    </row>
    <row r="841" spans="1:11" ht="15">
      <c r="A841" s="30" t="s">
        <v>1901</v>
      </c>
      <c r="B841" s="30" t="s">
        <v>956</v>
      </c>
      <c r="C841" s="30" t="s">
        <v>70</v>
      </c>
      <c r="D841" s="30" t="s">
        <v>968</v>
      </c>
      <c r="E841" s="31">
        <v>112288</v>
      </c>
      <c r="F841" s="31">
        <v>3083380</v>
      </c>
      <c r="G841" s="32">
        <v>13256</v>
      </c>
      <c r="H841" s="30">
        <v>14869.9</v>
      </c>
      <c r="I841" s="30">
        <v>8601</v>
      </c>
      <c r="J841" s="30">
        <v>3479.2</v>
      </c>
      <c r="K841" s="30">
        <v>4505.2</v>
      </c>
    </row>
    <row r="842" spans="1:11" ht="15">
      <c r="A842" s="30" t="s">
        <v>1902</v>
      </c>
      <c r="B842" s="30" t="s">
        <v>969</v>
      </c>
      <c r="C842" s="30" t="s">
        <v>48</v>
      </c>
      <c r="D842" s="30" t="s">
        <v>970</v>
      </c>
      <c r="E842" s="31">
        <v>111474</v>
      </c>
      <c r="F842" s="31">
        <v>3059438</v>
      </c>
      <c r="G842" s="32">
        <v>13222</v>
      </c>
      <c r="H842" s="30">
        <v>14783</v>
      </c>
      <c r="I842" s="30">
        <v>8584.3</v>
      </c>
      <c r="J842" s="30">
        <v>3474.3</v>
      </c>
      <c r="K842" s="30">
        <v>4498.7</v>
      </c>
    </row>
    <row r="843" spans="1:11" ht="15">
      <c r="A843" s="30" t="s">
        <v>1903</v>
      </c>
      <c r="B843" s="30" t="s">
        <v>969</v>
      </c>
      <c r="C843" s="30" t="s">
        <v>50</v>
      </c>
      <c r="D843" s="30" t="s">
        <v>971</v>
      </c>
      <c r="E843" s="31">
        <v>110774</v>
      </c>
      <c r="F843" s="31">
        <v>3031326</v>
      </c>
      <c r="G843" s="32">
        <v>13193</v>
      </c>
      <c r="H843" s="30">
        <v>14714.5</v>
      </c>
      <c r="I843" s="30">
        <v>8570.2</v>
      </c>
      <c r="J843" s="30">
        <v>3474.4</v>
      </c>
      <c r="K843" s="30">
        <v>4483.7</v>
      </c>
    </row>
    <row r="844" spans="1:11" ht="15">
      <c r="A844" s="30" t="s">
        <v>1904</v>
      </c>
      <c r="B844" s="30" t="s">
        <v>969</v>
      </c>
      <c r="C844" s="30" t="s">
        <v>52</v>
      </c>
      <c r="D844" s="30" t="s">
        <v>972</v>
      </c>
      <c r="E844" s="31">
        <v>109967</v>
      </c>
      <c r="F844" s="31">
        <v>2999456</v>
      </c>
      <c r="G844" s="32">
        <v>13127</v>
      </c>
      <c r="H844" s="30">
        <v>14617.7</v>
      </c>
      <c r="I844" s="30">
        <v>8537.1</v>
      </c>
      <c r="J844" s="30">
        <v>3464.1</v>
      </c>
      <c r="K844" s="30">
        <v>4468.3</v>
      </c>
    </row>
    <row r="845" spans="1:11" ht="15">
      <c r="A845" s="30" t="s">
        <v>1905</v>
      </c>
      <c r="B845" s="30" t="s">
        <v>969</v>
      </c>
      <c r="C845" s="30" t="s">
        <v>54</v>
      </c>
      <c r="D845" s="30" t="s">
        <v>973</v>
      </c>
      <c r="E845" s="31">
        <v>109164</v>
      </c>
      <c r="F845" s="31">
        <v>2976187</v>
      </c>
      <c r="G845" s="32">
        <v>13056</v>
      </c>
      <c r="H845" s="30">
        <v>14549</v>
      </c>
      <c r="I845" s="30">
        <v>8529.4</v>
      </c>
      <c r="J845" s="30">
        <v>3460.2</v>
      </c>
      <c r="K845" s="30">
        <v>4462.9</v>
      </c>
    </row>
    <row r="846" spans="1:11" ht="15">
      <c r="A846" s="30" t="s">
        <v>1906</v>
      </c>
      <c r="B846" s="30" t="s">
        <v>969</v>
      </c>
      <c r="C846" s="30" t="s">
        <v>56</v>
      </c>
      <c r="D846" s="30" t="s">
        <v>974</v>
      </c>
      <c r="E846" s="31">
        <v>108873</v>
      </c>
      <c r="F846" s="31">
        <v>2969269</v>
      </c>
      <c r="G846" s="32">
        <v>13106</v>
      </c>
      <c r="H846" s="30">
        <v>14553.9</v>
      </c>
      <c r="I846" s="30">
        <v>8557.8</v>
      </c>
      <c r="J846" s="30">
        <v>3461.2</v>
      </c>
      <c r="K846" s="30">
        <v>4485.5</v>
      </c>
    </row>
    <row r="847" spans="1:11" ht="15">
      <c r="A847" s="30" t="s">
        <v>1907</v>
      </c>
      <c r="B847" s="30" t="s">
        <v>969</v>
      </c>
      <c r="C847" s="30" t="s">
        <v>58</v>
      </c>
      <c r="D847" s="30" t="s">
        <v>975</v>
      </c>
      <c r="E847" s="31">
        <v>108444</v>
      </c>
      <c r="F847" s="31">
        <v>2947923</v>
      </c>
      <c r="G847" s="32">
        <v>13076</v>
      </c>
      <c r="H847" s="30">
        <v>14536.8</v>
      </c>
      <c r="I847" s="30">
        <v>8553.5</v>
      </c>
      <c r="J847" s="30">
        <v>3459.7</v>
      </c>
      <c r="K847" s="30">
        <v>4484.7</v>
      </c>
    </row>
    <row r="848" spans="1:11" ht="15">
      <c r="A848" s="30" t="s">
        <v>1908</v>
      </c>
      <c r="B848" s="30" t="s">
        <v>969</v>
      </c>
      <c r="C848" s="30" t="s">
        <v>60</v>
      </c>
      <c r="D848" s="30" t="s">
        <v>976</v>
      </c>
      <c r="E848" s="31">
        <v>108170</v>
      </c>
      <c r="F848" s="31">
        <v>2949971</v>
      </c>
      <c r="G848" s="32">
        <v>13078</v>
      </c>
      <c r="H848" s="30">
        <v>14495.2</v>
      </c>
      <c r="I848" s="30">
        <v>8546.1</v>
      </c>
      <c r="J848" s="30">
        <v>3460.7</v>
      </c>
      <c r="K848" s="30">
        <v>4478.5</v>
      </c>
    </row>
    <row r="849" spans="1:11" ht="15">
      <c r="A849" s="30" t="s">
        <v>1909</v>
      </c>
      <c r="B849" s="30" t="s">
        <v>969</v>
      </c>
      <c r="C849" s="30" t="s">
        <v>62</v>
      </c>
      <c r="D849" s="30" t="s">
        <v>977</v>
      </c>
      <c r="E849" s="31">
        <v>107942</v>
      </c>
      <c r="F849" s="31">
        <v>2944013</v>
      </c>
      <c r="G849" s="32">
        <v>13046</v>
      </c>
      <c r="H849" s="30">
        <v>14479.1</v>
      </c>
      <c r="I849" s="30">
        <v>8538.8</v>
      </c>
      <c r="J849" s="30">
        <v>3455.8</v>
      </c>
      <c r="K849" s="30">
        <v>4472.2</v>
      </c>
    </row>
    <row r="850" spans="1:11" ht="15">
      <c r="A850" s="30" t="s">
        <v>1910</v>
      </c>
      <c r="B850" s="30" t="s">
        <v>969</v>
      </c>
      <c r="C850" s="30" t="s">
        <v>64</v>
      </c>
      <c r="D850" s="30" t="s">
        <v>978</v>
      </c>
      <c r="E850" s="31">
        <v>107809</v>
      </c>
      <c r="F850" s="31">
        <v>2940372</v>
      </c>
      <c r="G850" s="32">
        <v>13054</v>
      </c>
      <c r="H850" s="30">
        <v>14447.2</v>
      </c>
      <c r="I850" s="30">
        <v>8502.7</v>
      </c>
      <c r="J850" s="30">
        <v>3432.7</v>
      </c>
      <c r="K850" s="30">
        <v>4471.5</v>
      </c>
    </row>
    <row r="851" spans="1:11" ht="15">
      <c r="A851" s="30" t="s">
        <v>1911</v>
      </c>
      <c r="B851" s="30" t="s">
        <v>969</v>
      </c>
      <c r="C851" s="30" t="s">
        <v>66</v>
      </c>
      <c r="D851" s="30" t="s">
        <v>979</v>
      </c>
      <c r="E851" s="31">
        <v>107536</v>
      </c>
      <c r="F851" s="31">
        <v>2923536</v>
      </c>
      <c r="G851" s="32">
        <v>12995</v>
      </c>
      <c r="H851" s="30">
        <v>14386.7</v>
      </c>
      <c r="I851" s="30">
        <v>8478.9</v>
      </c>
      <c r="J851" s="30">
        <v>3411</v>
      </c>
      <c r="K851" s="30">
        <v>4466.3</v>
      </c>
    </row>
    <row r="852" spans="1:11" ht="15">
      <c r="A852" s="30" t="s">
        <v>1912</v>
      </c>
      <c r="B852" s="30" t="s">
        <v>969</v>
      </c>
      <c r="C852" s="30" t="s">
        <v>68</v>
      </c>
      <c r="D852" s="30" t="s">
        <v>980</v>
      </c>
      <c r="E852" s="31">
        <v>107520</v>
      </c>
      <c r="F852" s="31">
        <v>2941852</v>
      </c>
      <c r="G852" s="32">
        <v>12986</v>
      </c>
      <c r="H852" s="30">
        <v>14372.7</v>
      </c>
      <c r="I852" s="30">
        <v>8469.6</v>
      </c>
      <c r="J852" s="30">
        <v>3416</v>
      </c>
      <c r="K852" s="30">
        <v>4455.2</v>
      </c>
    </row>
    <row r="853" spans="1:11" ht="15">
      <c r="A853" s="30" t="s">
        <v>1913</v>
      </c>
      <c r="B853" s="30" t="s">
        <v>969</v>
      </c>
      <c r="C853" s="30" t="s">
        <v>70</v>
      </c>
      <c r="D853" s="30" t="s">
        <v>981</v>
      </c>
      <c r="E853" s="31">
        <v>107292</v>
      </c>
      <c r="F853" s="31">
        <v>2937602</v>
      </c>
      <c r="G853" s="32">
        <v>12944</v>
      </c>
      <c r="H853" s="30">
        <v>14324.5</v>
      </c>
      <c r="I853" s="30">
        <v>8439.4</v>
      </c>
      <c r="J853" s="30">
        <v>3401.5</v>
      </c>
      <c r="K853" s="30">
        <v>4439.2</v>
      </c>
    </row>
    <row r="854" spans="1:11" ht="15">
      <c r="A854" s="30" t="s">
        <v>1914</v>
      </c>
      <c r="B854" s="30" t="s">
        <v>982</v>
      </c>
      <c r="C854" s="30" t="s">
        <v>48</v>
      </c>
      <c r="D854" s="30" t="s">
        <v>983</v>
      </c>
      <c r="E854" s="31">
        <v>107311</v>
      </c>
      <c r="F854" s="31">
        <v>2947416</v>
      </c>
      <c r="G854" s="32">
        <v>12932</v>
      </c>
      <c r="H854" s="30">
        <v>14388.2</v>
      </c>
      <c r="I854" s="30">
        <v>8427.4</v>
      </c>
      <c r="J854" s="30">
        <v>3397.3</v>
      </c>
      <c r="K854" s="30">
        <v>4440.2</v>
      </c>
    </row>
    <row r="855" spans="1:11" ht="15">
      <c r="A855" s="30" t="s">
        <v>1915</v>
      </c>
      <c r="B855" s="30" t="s">
        <v>982</v>
      </c>
      <c r="C855" s="30" t="s">
        <v>50</v>
      </c>
      <c r="D855" s="30" t="s">
        <v>984</v>
      </c>
      <c r="E855" s="31">
        <v>107257</v>
      </c>
      <c r="F855" s="31">
        <v>2928456</v>
      </c>
      <c r="G855" s="32">
        <v>12927</v>
      </c>
      <c r="H855" s="30">
        <v>14399</v>
      </c>
      <c r="I855" s="30">
        <v>8428.6</v>
      </c>
      <c r="J855" s="30">
        <v>3383.6</v>
      </c>
      <c r="K855" s="30">
        <v>4453.1</v>
      </c>
    </row>
    <row r="856" spans="1:11" ht="15">
      <c r="A856" s="30" t="s">
        <v>1916</v>
      </c>
      <c r="B856" s="30" t="s">
        <v>982</v>
      </c>
      <c r="C856" s="30" t="s">
        <v>52</v>
      </c>
      <c r="D856" s="30" t="s">
        <v>985</v>
      </c>
      <c r="E856" s="31">
        <v>107378</v>
      </c>
      <c r="F856" s="31">
        <v>2950014</v>
      </c>
      <c r="G856" s="32">
        <v>12943</v>
      </c>
      <c r="H856" s="30">
        <v>14422.1</v>
      </c>
      <c r="I856" s="30">
        <v>8436.3</v>
      </c>
      <c r="J856" s="30">
        <v>3399.9</v>
      </c>
      <c r="K856" s="30">
        <v>4453.3</v>
      </c>
    </row>
    <row r="857" spans="1:11" ht="15">
      <c r="A857" s="30" t="s">
        <v>1917</v>
      </c>
      <c r="B857" s="30" t="s">
        <v>982</v>
      </c>
      <c r="C857" s="30" t="s">
        <v>54</v>
      </c>
      <c r="D857" s="30" t="s">
        <v>986</v>
      </c>
      <c r="E857" s="31">
        <v>107570</v>
      </c>
      <c r="F857" s="31">
        <v>2962847</v>
      </c>
      <c r="G857" s="32">
        <v>12979</v>
      </c>
      <c r="H857" s="30">
        <v>14422.8</v>
      </c>
      <c r="I857" s="30">
        <v>8444.1</v>
      </c>
      <c r="J857" s="30">
        <v>3401</v>
      </c>
      <c r="K857" s="30">
        <v>4460.5</v>
      </c>
    </row>
    <row r="858" spans="1:11" ht="15">
      <c r="A858" s="30" t="s">
        <v>1918</v>
      </c>
      <c r="B858" s="30" t="s">
        <v>982</v>
      </c>
      <c r="C858" s="30" t="s">
        <v>56</v>
      </c>
      <c r="D858" s="30" t="s">
        <v>987</v>
      </c>
      <c r="E858" s="31">
        <v>107665</v>
      </c>
      <c r="F858" s="31">
        <v>2964784</v>
      </c>
      <c r="G858" s="32">
        <v>13012</v>
      </c>
      <c r="H858" s="30">
        <v>14435.4</v>
      </c>
      <c r="I858" s="30">
        <v>8465.6</v>
      </c>
      <c r="J858" s="30">
        <v>3407.8</v>
      </c>
      <c r="K858" s="30">
        <v>4468.7</v>
      </c>
    </row>
    <row r="859" spans="1:11" ht="15">
      <c r="A859" s="30" t="s">
        <v>1919</v>
      </c>
      <c r="B859" s="30" t="s">
        <v>982</v>
      </c>
      <c r="C859" s="30" t="s">
        <v>58</v>
      </c>
      <c r="D859" s="30" t="s">
        <v>988</v>
      </c>
      <c r="E859" s="31">
        <v>107788</v>
      </c>
      <c r="F859" s="31">
        <v>2959538</v>
      </c>
      <c r="G859" s="32">
        <v>13034</v>
      </c>
      <c r="H859" s="30">
        <v>14438.5</v>
      </c>
      <c r="I859" s="30">
        <v>8471.3</v>
      </c>
      <c r="J859" s="30">
        <v>3411.9</v>
      </c>
      <c r="K859" s="30">
        <v>4469.7</v>
      </c>
    </row>
    <row r="860" spans="1:11" ht="15">
      <c r="A860" s="30" t="s">
        <v>1920</v>
      </c>
      <c r="B860" s="30" t="s">
        <v>982</v>
      </c>
      <c r="C860" s="30" t="s">
        <v>60</v>
      </c>
      <c r="D860" s="30" t="s">
        <v>989</v>
      </c>
      <c r="E860" s="31">
        <v>107889</v>
      </c>
      <c r="F860" s="31">
        <v>2979691</v>
      </c>
      <c r="G860" s="32">
        <v>13048</v>
      </c>
      <c r="H860" s="30">
        <v>14456.4</v>
      </c>
      <c r="I860" s="30">
        <v>8482.7</v>
      </c>
      <c r="J860" s="30">
        <v>3417.1</v>
      </c>
      <c r="K860" s="30">
        <v>4475.9</v>
      </c>
    </row>
    <row r="861" spans="1:11" ht="15">
      <c r="A861" s="30" t="s">
        <v>1921</v>
      </c>
      <c r="B861" s="30" t="s">
        <v>982</v>
      </c>
      <c r="C861" s="30" t="s">
        <v>62</v>
      </c>
      <c r="D861" s="30" t="s">
        <v>990</v>
      </c>
      <c r="E861" s="31">
        <v>108004</v>
      </c>
      <c r="F861" s="31">
        <v>2982874</v>
      </c>
      <c r="G861" s="32">
        <v>13081</v>
      </c>
      <c r="H861" s="30">
        <v>14452.1</v>
      </c>
      <c r="I861" s="30">
        <v>8508.9</v>
      </c>
      <c r="J861" s="30">
        <v>3424.9</v>
      </c>
      <c r="K861" s="30">
        <v>4487</v>
      </c>
    </row>
    <row r="862" spans="1:11" ht="15">
      <c r="A862" s="30" t="s">
        <v>1922</v>
      </c>
      <c r="B862" s="30" t="s">
        <v>982</v>
      </c>
      <c r="C862" s="30" t="s">
        <v>64</v>
      </c>
      <c r="D862" s="30" t="s">
        <v>991</v>
      </c>
      <c r="E862" s="31">
        <v>108125</v>
      </c>
      <c r="F862" s="31">
        <v>2986291</v>
      </c>
      <c r="G862" s="32">
        <v>13137</v>
      </c>
      <c r="H862" s="30">
        <v>14474.4</v>
      </c>
      <c r="I862" s="30">
        <v>8533.5</v>
      </c>
      <c r="J862" s="30">
        <v>3430.5</v>
      </c>
      <c r="K862" s="30">
        <v>4513.7</v>
      </c>
    </row>
    <row r="863" spans="1:11" ht="15">
      <c r="A863" s="30" t="s">
        <v>1923</v>
      </c>
      <c r="B863" s="30" t="s">
        <v>982</v>
      </c>
      <c r="C863" s="30" t="s">
        <v>66</v>
      </c>
      <c r="D863" s="30" t="s">
        <v>992</v>
      </c>
      <c r="E863" s="31">
        <v>108332</v>
      </c>
      <c r="F863" s="31">
        <v>3001320</v>
      </c>
      <c r="G863" s="32">
        <v>13127</v>
      </c>
      <c r="H863" s="30">
        <v>14500.5</v>
      </c>
      <c r="I863" s="30">
        <v>8554.6</v>
      </c>
      <c r="J863" s="30">
        <v>3442.9</v>
      </c>
      <c r="K863" s="30">
        <v>4511.1</v>
      </c>
    </row>
    <row r="864" spans="1:11" ht="15">
      <c r="A864" s="30" t="s">
        <v>1924</v>
      </c>
      <c r="B864" s="30" t="s">
        <v>982</v>
      </c>
      <c r="C864" s="30" t="s">
        <v>68</v>
      </c>
      <c r="D864" s="30" t="s">
        <v>993</v>
      </c>
      <c r="E864" s="31">
        <v>108465</v>
      </c>
      <c r="F864" s="31">
        <v>2996274</v>
      </c>
      <c r="G864" s="32">
        <v>13126</v>
      </c>
      <c r="H864" s="30">
        <v>14475.3</v>
      </c>
      <c r="I864" s="30">
        <v>8560.3</v>
      </c>
      <c r="J864" s="30">
        <v>3445.1</v>
      </c>
      <c r="K864" s="30">
        <v>4518.4</v>
      </c>
    </row>
    <row r="865" spans="1:11" ht="15">
      <c r="A865" s="30" t="s">
        <v>1925</v>
      </c>
      <c r="B865" s="30" t="s">
        <v>982</v>
      </c>
      <c r="C865" s="30" t="s">
        <v>70</v>
      </c>
      <c r="D865" s="30" t="s">
        <v>994</v>
      </c>
      <c r="E865" s="31">
        <v>108574</v>
      </c>
      <c r="F865" s="31">
        <v>3000696</v>
      </c>
      <c r="G865" s="32">
        <v>13157</v>
      </c>
      <c r="H865" s="30">
        <v>14473.7</v>
      </c>
      <c r="I865" s="30">
        <v>8583.8</v>
      </c>
      <c r="J865" s="30">
        <v>3455.7</v>
      </c>
      <c r="K865" s="30">
        <v>4528.9</v>
      </c>
    </row>
    <row r="866" spans="1:11" ht="15">
      <c r="A866" s="30" t="s">
        <v>1926</v>
      </c>
      <c r="B866" s="30" t="s">
        <v>995</v>
      </c>
      <c r="C866" s="30" t="s">
        <v>48</v>
      </c>
      <c r="D866" s="30" t="s">
        <v>996</v>
      </c>
      <c r="E866" s="31">
        <v>108624</v>
      </c>
      <c r="F866" s="31">
        <v>2991605</v>
      </c>
      <c r="G866" s="32">
        <v>13149</v>
      </c>
      <c r="H866" s="30">
        <v>14535.7</v>
      </c>
      <c r="I866" s="30">
        <v>8597.7</v>
      </c>
      <c r="J866" s="30">
        <v>3460.6</v>
      </c>
      <c r="K866" s="30">
        <v>4541.2</v>
      </c>
    </row>
    <row r="867" spans="1:11" ht="15">
      <c r="A867" s="30" t="s">
        <v>1927</v>
      </c>
      <c r="B867" s="30" t="s">
        <v>995</v>
      </c>
      <c r="C867" s="30" t="s">
        <v>50</v>
      </c>
      <c r="D867" s="30" t="s">
        <v>997</v>
      </c>
      <c r="E867" s="31">
        <v>108855</v>
      </c>
      <c r="F867" s="31">
        <v>3006860</v>
      </c>
      <c r="G867" s="32">
        <v>13188</v>
      </c>
      <c r="H867" s="30">
        <v>14561.9</v>
      </c>
      <c r="I867" s="30">
        <v>8617.6</v>
      </c>
      <c r="J867" s="30">
        <v>3469.4</v>
      </c>
      <c r="K867" s="30">
        <v>4545.3</v>
      </c>
    </row>
    <row r="868" spans="1:11" ht="15">
      <c r="A868" s="30" t="s">
        <v>1928</v>
      </c>
      <c r="B868" s="30" t="s">
        <v>995</v>
      </c>
      <c r="C868" s="30" t="s">
        <v>52</v>
      </c>
      <c r="D868" s="30" t="s">
        <v>998</v>
      </c>
      <c r="E868" s="31">
        <v>109103</v>
      </c>
      <c r="F868" s="31">
        <v>3014900</v>
      </c>
      <c r="G868" s="32">
        <v>13247</v>
      </c>
      <c r="H868" s="30">
        <v>14565.5</v>
      </c>
      <c r="I868" s="30">
        <v>8651.7</v>
      </c>
      <c r="J868" s="30">
        <v>3487.3</v>
      </c>
      <c r="K868" s="30">
        <v>4563.9</v>
      </c>
    </row>
    <row r="869" spans="1:11" ht="15">
      <c r="A869" s="30" t="s">
        <v>1929</v>
      </c>
      <c r="B869" s="30" t="s">
        <v>995</v>
      </c>
      <c r="C869" s="30" t="s">
        <v>54</v>
      </c>
      <c r="D869" s="30" t="s">
        <v>999</v>
      </c>
      <c r="E869" s="31">
        <v>109457</v>
      </c>
      <c r="F869" s="31">
        <v>3033038</v>
      </c>
      <c r="G869" s="32">
        <v>13298</v>
      </c>
      <c r="H869" s="30">
        <v>14645.6</v>
      </c>
      <c r="I869" s="30">
        <v>8685.1</v>
      </c>
      <c r="J869" s="30">
        <v>3497.8</v>
      </c>
      <c r="K869" s="30">
        <v>4582.8</v>
      </c>
    </row>
    <row r="870" spans="1:11" ht="15">
      <c r="A870" s="30" t="s">
        <v>1930</v>
      </c>
      <c r="B870" s="30" t="s">
        <v>995</v>
      </c>
      <c r="C870" s="30" t="s">
        <v>56</v>
      </c>
      <c r="D870" s="30" t="s">
        <v>1000</v>
      </c>
      <c r="E870" s="31">
        <v>109585</v>
      </c>
      <c r="F870" s="31">
        <v>3036230</v>
      </c>
      <c r="G870" s="32">
        <v>13293</v>
      </c>
      <c r="H870" s="30">
        <v>14640.9</v>
      </c>
      <c r="I870" s="30">
        <v>8697.1</v>
      </c>
      <c r="J870" s="30">
        <v>3511.2</v>
      </c>
      <c r="K870" s="30">
        <v>4588</v>
      </c>
    </row>
    <row r="871" spans="1:11" ht="15">
      <c r="A871" s="30" t="s">
        <v>1931</v>
      </c>
      <c r="B871" s="30" t="s">
        <v>995</v>
      </c>
      <c r="C871" s="30" t="s">
        <v>58</v>
      </c>
      <c r="D871" s="30" t="s">
        <v>1001</v>
      </c>
      <c r="E871" s="31">
        <v>109785</v>
      </c>
      <c r="F871" s="31">
        <v>3042211</v>
      </c>
      <c r="G871" s="32">
        <v>13343</v>
      </c>
      <c r="H871" s="30">
        <v>14676.1</v>
      </c>
      <c r="I871" s="30">
        <v>8717.5</v>
      </c>
      <c r="J871" s="30">
        <v>3511.2</v>
      </c>
      <c r="K871" s="30">
        <v>4603.6</v>
      </c>
    </row>
    <row r="872" spans="1:11" ht="15">
      <c r="A872" s="30" t="s">
        <v>1932</v>
      </c>
      <c r="B872" s="30" t="s">
        <v>995</v>
      </c>
      <c r="C872" s="30" t="s">
        <v>60</v>
      </c>
      <c r="D872" s="30" t="s">
        <v>1002</v>
      </c>
      <c r="E872" s="31">
        <v>109970</v>
      </c>
      <c r="F872" s="31">
        <v>3056927</v>
      </c>
      <c r="G872" s="32">
        <v>13370</v>
      </c>
      <c r="H872" s="30">
        <v>14714</v>
      </c>
      <c r="I872" s="30">
        <v>8729.1</v>
      </c>
      <c r="J872" s="30">
        <v>3507.7</v>
      </c>
      <c r="K872" s="30">
        <v>4613.1</v>
      </c>
    </row>
    <row r="873" spans="1:11" ht="15">
      <c r="A873" s="30" t="s">
        <v>1933</v>
      </c>
      <c r="B873" s="30" t="s">
        <v>995</v>
      </c>
      <c r="C873" s="30" t="s">
        <v>62</v>
      </c>
      <c r="D873" s="30" t="s">
        <v>1003</v>
      </c>
      <c r="E873" s="31">
        <v>110109</v>
      </c>
      <c r="F873" s="31">
        <v>3051821</v>
      </c>
      <c r="G873" s="32">
        <v>13395</v>
      </c>
      <c r="H873" s="30">
        <v>14714.3</v>
      </c>
      <c r="I873" s="30">
        <v>8755.5</v>
      </c>
      <c r="J873" s="30">
        <v>3521.7</v>
      </c>
      <c r="K873" s="30">
        <v>4622.5</v>
      </c>
    </row>
    <row r="874" spans="1:11" ht="15">
      <c r="A874" s="30" t="s">
        <v>1934</v>
      </c>
      <c r="B874" s="30" t="s">
        <v>995</v>
      </c>
      <c r="C874" s="30" t="s">
        <v>64</v>
      </c>
      <c r="D874" s="30" t="s">
        <v>1004</v>
      </c>
      <c r="E874" s="31">
        <v>110389</v>
      </c>
      <c r="F874" s="31">
        <v>3060322</v>
      </c>
      <c r="G874" s="32">
        <v>13426</v>
      </c>
      <c r="H874" s="30">
        <v>14739.2</v>
      </c>
      <c r="I874" s="30">
        <v>8773.3</v>
      </c>
      <c r="J874" s="30">
        <v>3533</v>
      </c>
      <c r="K874" s="30">
        <v>4630.9</v>
      </c>
    </row>
    <row r="875" spans="1:11" ht="15">
      <c r="A875" s="30" t="s">
        <v>1935</v>
      </c>
      <c r="B875" s="30" t="s">
        <v>995</v>
      </c>
      <c r="C875" s="30" t="s">
        <v>66</v>
      </c>
      <c r="D875" s="30" t="s">
        <v>1005</v>
      </c>
      <c r="E875" s="31">
        <v>110576</v>
      </c>
      <c r="F875" s="31">
        <v>3074754</v>
      </c>
      <c r="G875" s="32">
        <v>13464</v>
      </c>
      <c r="H875" s="30">
        <v>14741.7</v>
      </c>
      <c r="I875" s="30">
        <v>8807.3</v>
      </c>
      <c r="J875" s="30">
        <v>3543.8</v>
      </c>
      <c r="K875" s="30">
        <v>4647.5</v>
      </c>
    </row>
    <row r="876" spans="1:11" ht="15">
      <c r="A876" s="30" t="s">
        <v>1936</v>
      </c>
      <c r="B876" s="30" t="s">
        <v>995</v>
      </c>
      <c r="C876" s="30" t="s">
        <v>68</v>
      </c>
      <c r="D876" s="30" t="s">
        <v>1006</v>
      </c>
      <c r="E876" s="31">
        <v>110749</v>
      </c>
      <c r="F876" s="31">
        <v>3081023</v>
      </c>
      <c r="G876" s="32">
        <v>13511</v>
      </c>
      <c r="H876" s="30">
        <v>14752.3</v>
      </c>
      <c r="I876" s="30">
        <v>8842.2</v>
      </c>
      <c r="J876" s="30">
        <v>3558.5</v>
      </c>
      <c r="K876" s="30">
        <v>4670.9</v>
      </c>
    </row>
    <row r="877" spans="1:11" ht="15">
      <c r="A877" s="30" t="s">
        <v>1937</v>
      </c>
      <c r="B877" s="30" t="s">
        <v>995</v>
      </c>
      <c r="C877" s="30" t="s">
        <v>70</v>
      </c>
      <c r="D877" s="30" t="s">
        <v>1007</v>
      </c>
      <c r="E877" s="31">
        <v>110973</v>
      </c>
      <c r="F877" s="31">
        <v>3088942</v>
      </c>
      <c r="G877" s="32">
        <v>13538</v>
      </c>
      <c r="H877" s="30">
        <v>14758</v>
      </c>
      <c r="I877" s="30">
        <v>8875.5</v>
      </c>
      <c r="J877" s="30">
        <v>3566.1</v>
      </c>
      <c r="K877" s="30">
        <v>4694.9</v>
      </c>
    </row>
    <row r="878" spans="1:11" ht="15">
      <c r="A878" s="30" t="s">
        <v>1938</v>
      </c>
      <c r="B878" s="30" t="s">
        <v>1008</v>
      </c>
      <c r="C878" s="30" t="s">
        <v>48</v>
      </c>
      <c r="D878" s="30" t="s">
        <v>1009</v>
      </c>
      <c r="E878" s="31">
        <v>111320</v>
      </c>
      <c r="F878" s="31">
        <v>3099827</v>
      </c>
      <c r="G878" s="32">
        <v>13598</v>
      </c>
      <c r="H878" s="30">
        <v>14816.1</v>
      </c>
      <c r="I878" s="30">
        <v>8914.6</v>
      </c>
      <c r="J878" s="30">
        <v>3581.8</v>
      </c>
      <c r="K878" s="30">
        <v>4716.2</v>
      </c>
    </row>
    <row r="879" spans="1:11" ht="15">
      <c r="A879" s="30" t="s">
        <v>1939</v>
      </c>
      <c r="B879" s="30" t="s">
        <v>1008</v>
      </c>
      <c r="C879" s="30" t="s">
        <v>50</v>
      </c>
      <c r="D879" s="30" t="s">
        <v>1010</v>
      </c>
      <c r="E879" s="31">
        <v>111581</v>
      </c>
      <c r="F879" s="31">
        <v>3108758</v>
      </c>
      <c r="G879" s="32">
        <v>13641</v>
      </c>
      <c r="H879" s="30">
        <v>14799.8</v>
      </c>
      <c r="I879" s="30">
        <v>8943.8</v>
      </c>
      <c r="J879" s="30">
        <v>3599.3</v>
      </c>
      <c r="K879" s="30">
        <v>4717.6</v>
      </c>
    </row>
    <row r="880" spans="1:11" ht="15">
      <c r="A880" s="30" t="s">
        <v>1940</v>
      </c>
      <c r="B880" s="30" t="s">
        <v>1008</v>
      </c>
      <c r="C880" s="30" t="s">
        <v>52</v>
      </c>
      <c r="D880" s="30" t="s">
        <v>1011</v>
      </c>
      <c r="E880" s="31">
        <v>111818</v>
      </c>
      <c r="F880" s="31">
        <v>3114756</v>
      </c>
      <c r="G880" s="32">
        <v>13702</v>
      </c>
      <c r="H880" s="30">
        <v>14807.1</v>
      </c>
      <c r="I880" s="30">
        <v>8989</v>
      </c>
      <c r="J880" s="30">
        <v>3626.1</v>
      </c>
      <c r="K880" s="30">
        <v>4738.2</v>
      </c>
    </row>
    <row r="881" spans="1:11" ht="15">
      <c r="A881" s="30" t="s">
        <v>1941</v>
      </c>
      <c r="B881" s="30" t="s">
        <v>1008</v>
      </c>
      <c r="C881" s="30" t="s">
        <v>54</v>
      </c>
      <c r="D881" s="30" t="s">
        <v>1012</v>
      </c>
      <c r="E881" s="31">
        <v>111908</v>
      </c>
      <c r="F881" s="31">
        <v>3117452</v>
      </c>
      <c r="G881" s="32">
        <v>13700</v>
      </c>
      <c r="H881" s="30">
        <v>14828.4</v>
      </c>
      <c r="I881" s="30">
        <v>8994.8</v>
      </c>
      <c r="J881" s="30">
        <v>3624.3</v>
      </c>
      <c r="K881" s="30">
        <v>4745.9</v>
      </c>
    </row>
    <row r="882" spans="1:11" ht="15">
      <c r="A882" s="30" t="s">
        <v>1942</v>
      </c>
      <c r="B882" s="30" t="s">
        <v>1008</v>
      </c>
      <c r="C882" s="30" t="s">
        <v>56</v>
      </c>
      <c r="D882" s="30" t="s">
        <v>1013</v>
      </c>
      <c r="E882" s="31">
        <v>112038</v>
      </c>
      <c r="F882" s="31">
        <v>3111192</v>
      </c>
      <c r="G882" s="32">
        <v>13704</v>
      </c>
      <c r="H882" s="30">
        <v>14826.6</v>
      </c>
      <c r="I882" s="30">
        <v>8994.3</v>
      </c>
      <c r="J882" s="30">
        <v>3624.3</v>
      </c>
      <c r="K882" s="30">
        <v>4746.6</v>
      </c>
    </row>
    <row r="883" spans="1:11" ht="15">
      <c r="A883" s="30" t="s">
        <v>1943</v>
      </c>
      <c r="B883" s="30" t="s">
        <v>1008</v>
      </c>
      <c r="C883" s="30" t="s">
        <v>58</v>
      </c>
      <c r="D883" s="30" t="s">
        <v>1014</v>
      </c>
      <c r="E883" s="31">
        <v>112110</v>
      </c>
      <c r="F883" s="31">
        <v>3122305</v>
      </c>
      <c r="G883" s="32">
        <v>13711</v>
      </c>
      <c r="H883" s="30">
        <v>14810.6</v>
      </c>
      <c r="I883" s="30">
        <v>9014</v>
      </c>
      <c r="J883" s="30">
        <v>3638.7</v>
      </c>
      <c r="K883" s="30">
        <v>4754.3</v>
      </c>
    </row>
    <row r="884" spans="1:11" ht="15">
      <c r="A884" s="30" t="s">
        <v>1944</v>
      </c>
      <c r="B884" s="30" t="s">
        <v>1008</v>
      </c>
      <c r="C884" s="30" t="s">
        <v>60</v>
      </c>
      <c r="D884" s="30" t="s">
        <v>1015</v>
      </c>
      <c r="E884" s="31">
        <v>112270</v>
      </c>
      <c r="F884" s="31">
        <v>3126652</v>
      </c>
      <c r="G884" s="32">
        <v>13743</v>
      </c>
      <c r="H884" s="30">
        <v>14800.2</v>
      </c>
      <c r="I884" s="30">
        <v>9036.6</v>
      </c>
      <c r="J884" s="30">
        <v>3652.5</v>
      </c>
      <c r="K884" s="30">
        <v>4757.8</v>
      </c>
    </row>
    <row r="885" spans="1:11" ht="15">
      <c r="A885" s="30" t="s">
        <v>1945</v>
      </c>
      <c r="B885" s="30" t="s">
        <v>1008</v>
      </c>
      <c r="C885" s="30" t="s">
        <v>62</v>
      </c>
      <c r="D885" s="30" t="s">
        <v>1016</v>
      </c>
      <c r="E885" s="31">
        <v>112444</v>
      </c>
      <c r="F885" s="31">
        <v>3122918</v>
      </c>
      <c r="G885" s="32">
        <v>13809</v>
      </c>
      <c r="H885" s="30">
        <v>14811.1</v>
      </c>
      <c r="I885" s="30">
        <v>9067.7</v>
      </c>
      <c r="J885" s="30">
        <v>3664</v>
      </c>
      <c r="K885" s="30">
        <v>4772.2</v>
      </c>
    </row>
    <row r="886" spans="1:11" ht="15">
      <c r="A886" s="30" t="s">
        <v>1946</v>
      </c>
      <c r="B886" s="30" t="s">
        <v>1008</v>
      </c>
      <c r="C886" s="30" t="s">
        <v>64</v>
      </c>
      <c r="D886" s="30" t="s">
        <v>1017</v>
      </c>
      <c r="E886" s="31">
        <v>112624</v>
      </c>
      <c r="F886" s="31">
        <v>3128496</v>
      </c>
      <c r="G886" s="32">
        <v>13873</v>
      </c>
      <c r="H886" s="30">
        <v>14838</v>
      </c>
      <c r="I886" s="30">
        <v>9113.2</v>
      </c>
      <c r="J886" s="30">
        <v>3689.4</v>
      </c>
      <c r="K886" s="30">
        <v>4795.3</v>
      </c>
    </row>
    <row r="887" spans="1:11" ht="15">
      <c r="A887" s="30" t="s">
        <v>1947</v>
      </c>
      <c r="B887" s="30" t="s">
        <v>1008</v>
      </c>
      <c r="C887" s="30" t="s">
        <v>66</v>
      </c>
      <c r="D887" s="30" t="s">
        <v>1018</v>
      </c>
      <c r="E887" s="31">
        <v>112788</v>
      </c>
      <c r="F887" s="31">
        <v>3132830</v>
      </c>
      <c r="G887" s="32">
        <v>13885</v>
      </c>
      <c r="H887" s="30">
        <v>14860.8</v>
      </c>
      <c r="I887" s="30">
        <v>9136</v>
      </c>
      <c r="J887" s="30">
        <v>3697.8</v>
      </c>
      <c r="K887" s="30">
        <v>4803.1</v>
      </c>
    </row>
    <row r="888" spans="1:11" ht="15">
      <c r="A888" s="30" t="s">
        <v>1948</v>
      </c>
      <c r="B888" s="30" t="s">
        <v>1008</v>
      </c>
      <c r="C888" s="30" t="s">
        <v>68</v>
      </c>
      <c r="D888" s="30" t="s">
        <v>1019</v>
      </c>
      <c r="E888" s="31">
        <v>112959</v>
      </c>
      <c r="F888" s="31">
        <v>3146266</v>
      </c>
      <c r="G888" s="32">
        <v>13912</v>
      </c>
      <c r="H888" s="30">
        <v>14936.3</v>
      </c>
      <c r="I888" s="30">
        <v>9153.3</v>
      </c>
      <c r="J888" s="30">
        <v>3711.1</v>
      </c>
      <c r="K888" s="30">
        <v>4803.9</v>
      </c>
    </row>
    <row r="889" spans="1:11" ht="15">
      <c r="A889" s="30" t="s">
        <v>1949</v>
      </c>
      <c r="B889" s="30" t="s">
        <v>1008</v>
      </c>
      <c r="C889" s="30" t="s">
        <v>70</v>
      </c>
      <c r="D889" s="30" t="s">
        <v>1020</v>
      </c>
      <c r="E889" s="31">
        <v>113192</v>
      </c>
      <c r="F889" s="31">
        <v>3153141</v>
      </c>
      <c r="G889" s="32">
        <v>13981</v>
      </c>
      <c r="H889" s="30">
        <v>14899.5</v>
      </c>
      <c r="I889" s="30">
        <v>9208.4</v>
      </c>
      <c r="J889" s="30">
        <v>3734.4</v>
      </c>
      <c r="K889" s="30">
        <v>4827.8</v>
      </c>
    </row>
    <row r="890" spans="1:11" ht="15">
      <c r="A890" s="30" t="s">
        <v>1950</v>
      </c>
      <c r="B890" s="30" t="s">
        <v>1021</v>
      </c>
      <c r="C890" s="30" t="s">
        <v>48</v>
      </c>
      <c r="D890" s="30" t="s">
        <v>1022</v>
      </c>
      <c r="E890" s="31">
        <v>113395</v>
      </c>
      <c r="F890" s="31">
        <v>3148387</v>
      </c>
      <c r="G890" s="32">
        <v>14032</v>
      </c>
      <c r="H890" s="30">
        <v>14941.2</v>
      </c>
      <c r="I890" s="30">
        <v>9245</v>
      </c>
      <c r="J890" s="30">
        <v>3752.9</v>
      </c>
      <c r="K890" s="30">
        <v>4843.4</v>
      </c>
    </row>
    <row r="891" spans="1:11" ht="15">
      <c r="A891" s="30" t="s">
        <v>1951</v>
      </c>
      <c r="B891" s="30" t="s">
        <v>1021</v>
      </c>
      <c r="C891" s="30" t="s">
        <v>50</v>
      </c>
      <c r="D891" s="30" t="s">
        <v>1023</v>
      </c>
      <c r="E891" s="31">
        <v>113692</v>
      </c>
      <c r="F891" s="31">
        <v>3174597</v>
      </c>
      <c r="G891" s="32">
        <v>14081</v>
      </c>
      <c r="H891" s="30">
        <v>14952</v>
      </c>
      <c r="I891" s="30">
        <v>9275.6</v>
      </c>
      <c r="J891" s="30">
        <v>3756.1</v>
      </c>
      <c r="K891" s="30">
        <v>4863.4</v>
      </c>
    </row>
    <row r="892" spans="1:11" ht="15">
      <c r="A892" s="30" t="s">
        <v>1952</v>
      </c>
      <c r="B892" s="30" t="s">
        <v>1021</v>
      </c>
      <c r="C892" s="30" t="s">
        <v>52</v>
      </c>
      <c r="D892" s="30" t="s">
        <v>1024</v>
      </c>
      <c r="E892" s="31">
        <v>113842</v>
      </c>
      <c r="F892" s="31">
        <v>3168407</v>
      </c>
      <c r="G892" s="32">
        <v>14111</v>
      </c>
      <c r="H892" s="30">
        <v>14946.8</v>
      </c>
      <c r="I892" s="30">
        <v>9284.6</v>
      </c>
      <c r="J892" s="30">
        <v>3764.5</v>
      </c>
      <c r="K892" s="30">
        <v>4872.1</v>
      </c>
    </row>
    <row r="893" spans="1:11" ht="15">
      <c r="A893" s="30" t="s">
        <v>1953</v>
      </c>
      <c r="B893" s="30" t="s">
        <v>1021</v>
      </c>
      <c r="C893" s="30" t="s">
        <v>54</v>
      </c>
      <c r="D893" s="30" t="s">
        <v>1025</v>
      </c>
      <c r="E893" s="31">
        <v>114035</v>
      </c>
      <c r="F893" s="31">
        <v>3173832</v>
      </c>
      <c r="G893" s="32">
        <v>14150</v>
      </c>
      <c r="H893" s="30">
        <v>14967.2</v>
      </c>
      <c r="I893" s="30">
        <v>9310.9</v>
      </c>
      <c r="J893" s="30">
        <v>3774.8</v>
      </c>
      <c r="K893" s="30">
        <v>4887.1</v>
      </c>
    </row>
    <row r="894" spans="1:11" ht="15">
      <c r="A894" s="30" t="s">
        <v>1954</v>
      </c>
      <c r="B894" s="30" t="s">
        <v>1021</v>
      </c>
      <c r="C894" s="30" t="s">
        <v>56</v>
      </c>
      <c r="D894" s="30" t="s">
        <v>1026</v>
      </c>
      <c r="E894" s="31">
        <v>114260</v>
      </c>
      <c r="F894" s="31">
        <v>3179932</v>
      </c>
      <c r="G894" s="32">
        <v>14198</v>
      </c>
      <c r="H894" s="30">
        <v>15000.3</v>
      </c>
      <c r="I894" s="30">
        <v>9361.3</v>
      </c>
      <c r="J894" s="30">
        <v>3799.9</v>
      </c>
      <c r="K894" s="30">
        <v>4909.9</v>
      </c>
    </row>
    <row r="895" spans="1:11" ht="15">
      <c r="A895" s="30" t="s">
        <v>1955</v>
      </c>
      <c r="B895" s="30" t="s">
        <v>1021</v>
      </c>
      <c r="C895" s="30" t="s">
        <v>58</v>
      </c>
      <c r="D895" s="30" t="s">
        <v>1027</v>
      </c>
      <c r="E895" s="31">
        <v>114433</v>
      </c>
      <c r="F895" s="31">
        <v>3184785</v>
      </c>
      <c r="G895" s="32">
        <v>14255</v>
      </c>
      <c r="H895" s="30">
        <v>15039.9</v>
      </c>
      <c r="I895" s="30">
        <v>9400.7</v>
      </c>
      <c r="J895" s="30">
        <v>3818.3</v>
      </c>
      <c r="K895" s="30">
        <v>4926.8</v>
      </c>
    </row>
    <row r="896" spans="1:11" ht="15">
      <c r="A896" s="30" t="s">
        <v>1956</v>
      </c>
      <c r="B896" s="30" t="s">
        <v>1021</v>
      </c>
      <c r="C896" s="30" t="s">
        <v>60</v>
      </c>
      <c r="D896" s="30" t="s">
        <v>1028</v>
      </c>
      <c r="E896" s="31">
        <v>114595</v>
      </c>
      <c r="F896" s="31">
        <v>3179971</v>
      </c>
      <c r="G896" s="32">
        <v>14296</v>
      </c>
      <c r="H896" s="30">
        <v>15084.8</v>
      </c>
      <c r="I896" s="30">
        <v>9443.1</v>
      </c>
      <c r="J896" s="30">
        <v>3837.7</v>
      </c>
      <c r="K896" s="30">
        <v>4945.2</v>
      </c>
    </row>
    <row r="897" spans="1:11" ht="15">
      <c r="A897" s="30" t="s">
        <v>1957</v>
      </c>
      <c r="B897" s="30" t="s">
        <v>1021</v>
      </c>
      <c r="C897" s="30" t="s">
        <v>62</v>
      </c>
      <c r="D897" s="30" t="s">
        <v>1029</v>
      </c>
      <c r="E897" s="31">
        <v>114837</v>
      </c>
      <c r="F897" s="31">
        <v>3196580</v>
      </c>
      <c r="G897" s="32">
        <v>14334</v>
      </c>
      <c r="H897" s="30">
        <v>15129.3</v>
      </c>
      <c r="I897" s="30">
        <v>9469.4</v>
      </c>
      <c r="J897" s="30">
        <v>3851.4</v>
      </c>
      <c r="K897" s="30">
        <v>4956.1</v>
      </c>
    </row>
    <row r="898" spans="1:11" ht="15">
      <c r="A898" s="30" t="s">
        <v>1958</v>
      </c>
      <c r="B898" s="30" t="s">
        <v>1021</v>
      </c>
      <c r="C898" s="30" t="s">
        <v>64</v>
      </c>
      <c r="D898" s="30" t="s">
        <v>1030</v>
      </c>
      <c r="E898" s="31">
        <v>115016</v>
      </c>
      <c r="F898" s="31">
        <v>3201028</v>
      </c>
      <c r="G898" s="32">
        <v>14340</v>
      </c>
      <c r="H898" s="30">
        <v>15156.5</v>
      </c>
      <c r="I898" s="30">
        <v>9476.5</v>
      </c>
      <c r="J898" s="30">
        <v>3857.4</v>
      </c>
      <c r="K898" s="30">
        <v>4957.1</v>
      </c>
    </row>
    <row r="899" spans="1:11" ht="15">
      <c r="A899" s="30" t="s">
        <v>1959</v>
      </c>
      <c r="B899" s="30" t="s">
        <v>1021</v>
      </c>
      <c r="C899" s="30" t="s">
        <v>66</v>
      </c>
      <c r="D899" s="30" t="s">
        <v>1031</v>
      </c>
      <c r="E899" s="31">
        <v>115219</v>
      </c>
      <c r="F899" s="31">
        <v>3197880</v>
      </c>
      <c r="G899" s="32">
        <v>14392</v>
      </c>
      <c r="H899" s="30">
        <v>15187.8</v>
      </c>
      <c r="I899" s="30">
        <v>9501.2</v>
      </c>
      <c r="J899" s="30">
        <v>3866.8</v>
      </c>
      <c r="K899" s="30">
        <v>4964</v>
      </c>
    </row>
    <row r="900" spans="1:11" ht="15">
      <c r="A900" s="30" t="s">
        <v>1960</v>
      </c>
      <c r="B900" s="30" t="s">
        <v>1021</v>
      </c>
      <c r="C900" s="30" t="s">
        <v>68</v>
      </c>
      <c r="D900" s="30" t="s">
        <v>1032</v>
      </c>
      <c r="E900" s="31">
        <v>115499</v>
      </c>
      <c r="F900" s="31">
        <v>3214946</v>
      </c>
      <c r="G900" s="32">
        <v>14443</v>
      </c>
      <c r="H900" s="30">
        <v>15218.9</v>
      </c>
      <c r="I900" s="30">
        <v>9533.8</v>
      </c>
      <c r="J900" s="30">
        <v>3883</v>
      </c>
      <c r="K900" s="30">
        <v>4978</v>
      </c>
    </row>
    <row r="901" spans="1:11" ht="15">
      <c r="A901" s="30" t="s">
        <v>1961</v>
      </c>
      <c r="B901" s="30" t="s">
        <v>1021</v>
      </c>
      <c r="C901" s="30" t="s">
        <v>70</v>
      </c>
      <c r="D901" s="30" t="s">
        <v>1033</v>
      </c>
      <c r="E901" s="31">
        <v>115570</v>
      </c>
      <c r="F901" s="31">
        <v>3198580</v>
      </c>
      <c r="G901" s="32">
        <v>14460</v>
      </c>
      <c r="H901" s="30">
        <v>15267.3</v>
      </c>
      <c r="I901" s="30">
        <v>9541.7</v>
      </c>
      <c r="J901" s="30">
        <v>3891.4</v>
      </c>
      <c r="K901" s="30">
        <v>4973.2</v>
      </c>
    </row>
    <row r="902" spans="1:11" ht="15">
      <c r="A902" s="30" t="s">
        <v>1962</v>
      </c>
      <c r="B902" s="30" t="s">
        <v>1034</v>
      </c>
      <c r="C902" s="30" t="s">
        <v>48</v>
      </c>
      <c r="D902" s="30" t="s">
        <v>1035</v>
      </c>
      <c r="E902" s="31">
        <v>115767</v>
      </c>
      <c r="F902" s="31">
        <v>3203974</v>
      </c>
      <c r="G902" s="32">
        <v>14494</v>
      </c>
      <c r="H902" s="30">
        <v>15258.6</v>
      </c>
      <c r="I902" s="30">
        <v>9561.6</v>
      </c>
      <c r="J902" s="30">
        <v>3902.2</v>
      </c>
      <c r="K902" s="30">
        <v>4980.6</v>
      </c>
    </row>
    <row r="903" spans="1:11" ht="15">
      <c r="A903" s="30" t="s">
        <v>1963</v>
      </c>
      <c r="B903" s="30" t="s">
        <v>1034</v>
      </c>
      <c r="C903" s="30" t="s">
        <v>50</v>
      </c>
      <c r="D903" s="30" t="s">
        <v>1036</v>
      </c>
      <c r="E903" s="31">
        <v>115925</v>
      </c>
      <c r="F903" s="31">
        <v>3199419</v>
      </c>
      <c r="G903" s="32">
        <v>14512</v>
      </c>
      <c r="H903" s="30">
        <v>15240.9</v>
      </c>
      <c r="I903" s="30">
        <v>9583.2</v>
      </c>
      <c r="J903" s="30">
        <v>3906.3</v>
      </c>
      <c r="K903" s="30">
        <v>4990.1</v>
      </c>
    </row>
    <row r="904" spans="1:11" ht="15">
      <c r="A904" s="30" t="s">
        <v>1964</v>
      </c>
      <c r="B904" s="30" t="s">
        <v>1034</v>
      </c>
      <c r="C904" s="30" t="s">
        <v>52</v>
      </c>
      <c r="D904" s="30" t="s">
        <v>1037</v>
      </c>
      <c r="E904" s="31">
        <v>116186</v>
      </c>
      <c r="F904" s="31">
        <v>3235503</v>
      </c>
      <c r="G904" s="32">
        <v>14561</v>
      </c>
      <c r="H904" s="30">
        <v>15261.7</v>
      </c>
      <c r="I904" s="30">
        <v>9615.3</v>
      </c>
      <c r="J904" s="30">
        <v>3920.7</v>
      </c>
      <c r="K904" s="30">
        <v>5009.8</v>
      </c>
    </row>
    <row r="905" spans="1:11" ht="15">
      <c r="A905" s="30" t="s">
        <v>1965</v>
      </c>
      <c r="B905" s="30" t="s">
        <v>1034</v>
      </c>
      <c r="C905" s="30" t="s">
        <v>54</v>
      </c>
      <c r="D905" s="30" t="s">
        <v>1038</v>
      </c>
      <c r="E905" s="31">
        <v>116468</v>
      </c>
      <c r="F905" s="31">
        <v>3243928</v>
      </c>
      <c r="G905" s="32">
        <v>14605</v>
      </c>
      <c r="H905" s="30">
        <v>15301</v>
      </c>
      <c r="I905" s="30">
        <v>9640.2</v>
      </c>
      <c r="J905" s="30">
        <v>3938.5</v>
      </c>
      <c r="K905" s="30">
        <v>5016.7</v>
      </c>
    </row>
    <row r="906" spans="1:11" ht="15">
      <c r="A906" s="30" t="s">
        <v>1966</v>
      </c>
      <c r="B906" s="30" t="s">
        <v>1034</v>
      </c>
      <c r="C906" s="30" t="s">
        <v>56</v>
      </c>
      <c r="D906" s="30" t="s">
        <v>1039</v>
      </c>
      <c r="E906" s="31">
        <v>116683</v>
      </c>
      <c r="F906" s="31">
        <v>3249253</v>
      </c>
      <c r="G906" s="32">
        <v>14662</v>
      </c>
      <c r="H906" s="30">
        <v>15310.1</v>
      </c>
      <c r="I906" s="30">
        <v>9669.9</v>
      </c>
      <c r="J906" s="30">
        <v>3950.2</v>
      </c>
      <c r="K906" s="30">
        <v>5032.5</v>
      </c>
    </row>
    <row r="907" spans="1:11" ht="15">
      <c r="A907" s="30" t="s">
        <v>1967</v>
      </c>
      <c r="B907" s="30" t="s">
        <v>1034</v>
      </c>
      <c r="C907" s="30" t="s">
        <v>58</v>
      </c>
      <c r="D907" s="30" t="s">
        <v>1040</v>
      </c>
      <c r="E907" s="31">
        <v>116950</v>
      </c>
      <c r="F907" s="31">
        <v>3257307</v>
      </c>
      <c r="G907" s="32">
        <v>14693</v>
      </c>
      <c r="H907" s="30">
        <v>15346.5</v>
      </c>
      <c r="I907" s="30">
        <v>9690.7</v>
      </c>
      <c r="J907" s="30">
        <v>3958</v>
      </c>
      <c r="K907" s="30">
        <v>5054.7</v>
      </c>
    </row>
    <row r="908" spans="1:11" ht="15">
      <c r="A908" s="30" t="s">
        <v>1968</v>
      </c>
      <c r="B908" s="30" t="s">
        <v>1034</v>
      </c>
      <c r="C908" s="30" t="s">
        <v>60</v>
      </c>
      <c r="D908" s="30" t="s">
        <v>1041</v>
      </c>
      <c r="E908" s="31">
        <v>117194</v>
      </c>
      <c r="F908" s="31">
        <v>3264047</v>
      </c>
      <c r="G908" s="32">
        <v>14714</v>
      </c>
      <c r="H908" s="30">
        <v>15369.2</v>
      </c>
      <c r="I908" s="30">
        <v>9705.8</v>
      </c>
      <c r="J908" s="30">
        <v>3966.2</v>
      </c>
      <c r="K908" s="30">
        <v>5057.2</v>
      </c>
    </row>
    <row r="909" spans="1:11" ht="15">
      <c r="A909" s="30" t="s">
        <v>1969</v>
      </c>
      <c r="B909" s="30" t="s">
        <v>1034</v>
      </c>
      <c r="C909" s="30" t="s">
        <v>62</v>
      </c>
      <c r="D909" s="30" t="s">
        <v>1042</v>
      </c>
      <c r="E909" s="31">
        <v>117425</v>
      </c>
      <c r="F909" s="31">
        <v>3279682</v>
      </c>
      <c r="G909" s="32">
        <v>14735</v>
      </c>
      <c r="H909" s="30">
        <v>15376.9</v>
      </c>
      <c r="I909" s="30">
        <v>9724.5</v>
      </c>
      <c r="J909" s="30">
        <v>3977.6</v>
      </c>
      <c r="K909" s="30">
        <v>5061.6</v>
      </c>
    </row>
    <row r="910" spans="1:11" ht="15">
      <c r="A910" s="30" t="s">
        <v>1970</v>
      </c>
      <c r="B910" s="30" t="s">
        <v>1034</v>
      </c>
      <c r="C910" s="30" t="s">
        <v>64</v>
      </c>
      <c r="D910" s="30" t="s">
        <v>1043</v>
      </c>
      <c r="E910" s="31">
        <v>117662</v>
      </c>
      <c r="F910" s="31">
        <v>3274966</v>
      </c>
      <c r="G910" s="32">
        <v>14771</v>
      </c>
      <c r="H910" s="30">
        <v>15406.4</v>
      </c>
      <c r="I910" s="30">
        <v>9746.2</v>
      </c>
      <c r="J910" s="30">
        <v>3983.3</v>
      </c>
      <c r="K910" s="30">
        <v>5071.5</v>
      </c>
    </row>
    <row r="911" spans="1:11" ht="15">
      <c r="A911" s="30" t="s">
        <v>1971</v>
      </c>
      <c r="B911" s="30" t="s">
        <v>1034</v>
      </c>
      <c r="C911" s="30" t="s">
        <v>66</v>
      </c>
      <c r="D911" s="30" t="s">
        <v>1044</v>
      </c>
      <c r="E911" s="31">
        <v>117852</v>
      </c>
      <c r="F911" s="31">
        <v>3279617</v>
      </c>
      <c r="G911" s="32">
        <v>14818</v>
      </c>
      <c r="H911" s="30">
        <v>15419.8</v>
      </c>
      <c r="I911" s="30">
        <v>9777.3</v>
      </c>
      <c r="J911" s="30">
        <v>3993.8</v>
      </c>
      <c r="K911" s="30">
        <v>5088.9</v>
      </c>
    </row>
    <row r="912" spans="1:11" ht="15">
      <c r="A912" s="30" t="s">
        <v>1972</v>
      </c>
      <c r="B912" s="30" t="s">
        <v>1034</v>
      </c>
      <c r="C912" s="30" t="s">
        <v>68</v>
      </c>
      <c r="D912" s="30" t="s">
        <v>1045</v>
      </c>
      <c r="E912" s="31">
        <v>118176</v>
      </c>
      <c r="F912" s="31">
        <v>3295737</v>
      </c>
      <c r="G912" s="32">
        <v>14856</v>
      </c>
      <c r="H912" s="30">
        <v>15478.3</v>
      </c>
      <c r="I912" s="30">
        <v>9801.4</v>
      </c>
      <c r="J912" s="30">
        <v>4004.3</v>
      </c>
      <c r="K912" s="30">
        <v>5101.4</v>
      </c>
    </row>
    <row r="913" spans="1:11" ht="15">
      <c r="A913" s="30" t="s">
        <v>1973</v>
      </c>
      <c r="B913" s="30" t="s">
        <v>1034</v>
      </c>
      <c r="C913" s="30" t="s">
        <v>70</v>
      </c>
      <c r="D913" s="30" t="s">
        <v>1046</v>
      </c>
      <c r="E913" s="31">
        <v>118455</v>
      </c>
      <c r="F913" s="31">
        <v>3303409</v>
      </c>
      <c r="G913" s="32">
        <v>14901</v>
      </c>
      <c r="H913" s="30">
        <v>15476.8</v>
      </c>
      <c r="I913" s="30">
        <v>9832.5</v>
      </c>
      <c r="J913" s="30">
        <v>4013.2</v>
      </c>
      <c r="K913" s="30">
        <v>5118.4</v>
      </c>
    </row>
    <row r="914" spans="1:11" ht="15">
      <c r="A914" s="30" t="s">
        <v>1974</v>
      </c>
      <c r="B914" s="30" t="s">
        <v>1047</v>
      </c>
      <c r="C914" s="30" t="s">
        <v>48</v>
      </c>
      <c r="D914" s="30" t="s">
        <v>1048</v>
      </c>
      <c r="E914" s="31">
        <v>118669</v>
      </c>
      <c r="F914" s="31">
        <v>3308547</v>
      </c>
      <c r="G914" s="32">
        <v>14924</v>
      </c>
      <c r="H914" s="30">
        <v>15510</v>
      </c>
      <c r="I914" s="30">
        <v>9869.3</v>
      </c>
      <c r="J914" s="30">
        <v>4029.7</v>
      </c>
      <c r="K914" s="30">
        <v>5132.2</v>
      </c>
    </row>
    <row r="915" spans="1:11" ht="15">
      <c r="A915" s="30" t="s">
        <v>1975</v>
      </c>
      <c r="B915" s="30" t="s">
        <v>1047</v>
      </c>
      <c r="C915" s="30" t="s">
        <v>50</v>
      </c>
      <c r="D915" s="30" t="s">
        <v>1049</v>
      </c>
      <c r="E915" s="31">
        <v>118921</v>
      </c>
      <c r="F915" s="31">
        <v>3315476</v>
      </c>
      <c r="G915" s="32">
        <v>14989</v>
      </c>
      <c r="H915" s="30">
        <v>15539.2</v>
      </c>
      <c r="I915" s="30">
        <v>9923</v>
      </c>
      <c r="J915" s="30">
        <v>4053.3</v>
      </c>
      <c r="K915" s="30">
        <v>5151</v>
      </c>
    </row>
    <row r="916" spans="1:11" ht="15">
      <c r="A916" s="30" t="s">
        <v>1976</v>
      </c>
      <c r="B916" s="30" t="s">
        <v>1047</v>
      </c>
      <c r="C916" s="30" t="s">
        <v>52</v>
      </c>
      <c r="D916" s="30" t="s">
        <v>1050</v>
      </c>
      <c r="E916" s="31">
        <v>119011</v>
      </c>
      <c r="F916" s="31">
        <v>3307790</v>
      </c>
      <c r="G916" s="32">
        <v>14989</v>
      </c>
      <c r="H916" s="30">
        <v>15564.4</v>
      </c>
      <c r="I916" s="30">
        <v>9918.4</v>
      </c>
      <c r="J916" s="30">
        <v>4050</v>
      </c>
      <c r="K916" s="30">
        <v>5156.4</v>
      </c>
    </row>
    <row r="917" spans="1:11" ht="15">
      <c r="A917" s="30" t="s">
        <v>1977</v>
      </c>
      <c r="B917" s="30" t="s">
        <v>1047</v>
      </c>
      <c r="C917" s="30" t="s">
        <v>54</v>
      </c>
      <c r="D917" s="30" t="s">
        <v>1051</v>
      </c>
      <c r="E917" s="31">
        <v>119252</v>
      </c>
      <c r="F917" s="31">
        <v>3313148</v>
      </c>
      <c r="G917" s="32">
        <v>15010</v>
      </c>
      <c r="H917" s="30">
        <v>15577.8</v>
      </c>
      <c r="I917" s="30">
        <v>9938.1</v>
      </c>
      <c r="J917" s="30">
        <v>4059.7</v>
      </c>
      <c r="K917" s="30">
        <v>5168.6</v>
      </c>
    </row>
    <row r="918" spans="1:11" ht="15">
      <c r="A918" s="30" t="s">
        <v>1978</v>
      </c>
      <c r="B918" s="30" t="s">
        <v>1047</v>
      </c>
      <c r="C918" s="30" t="s">
        <v>56</v>
      </c>
      <c r="D918" s="30" t="s">
        <v>1052</v>
      </c>
      <c r="E918" s="31">
        <v>119508</v>
      </c>
      <c r="F918" s="31">
        <v>3310944</v>
      </c>
      <c r="G918" s="32">
        <v>15059</v>
      </c>
      <c r="H918" s="30">
        <v>15604.7</v>
      </c>
      <c r="I918" s="30">
        <v>9963.8</v>
      </c>
      <c r="J918" s="30">
        <v>4070.4</v>
      </c>
      <c r="K918" s="30">
        <v>5187.2</v>
      </c>
    </row>
    <row r="919" spans="1:11" ht="15">
      <c r="A919" s="30" t="s">
        <v>1979</v>
      </c>
      <c r="B919" s="30" t="s">
        <v>1047</v>
      </c>
      <c r="C919" s="30" t="s">
        <v>58</v>
      </c>
      <c r="D919" s="30" t="s">
        <v>1053</v>
      </c>
      <c r="E919" s="31">
        <v>119734</v>
      </c>
      <c r="F919" s="31">
        <v>3317899</v>
      </c>
      <c r="G919" s="32">
        <v>15089</v>
      </c>
      <c r="H919" s="30">
        <v>15639.6</v>
      </c>
      <c r="I919" s="30">
        <v>10002.6</v>
      </c>
      <c r="J919" s="30">
        <v>4090.7</v>
      </c>
      <c r="K919" s="30">
        <v>5203</v>
      </c>
    </row>
    <row r="920" spans="1:11" ht="15">
      <c r="A920" s="30" t="s">
        <v>1980</v>
      </c>
      <c r="B920" s="30" t="s">
        <v>1047</v>
      </c>
      <c r="C920" s="30" t="s">
        <v>60</v>
      </c>
      <c r="D920" s="30" t="s">
        <v>1054</v>
      </c>
      <c r="E920" s="31">
        <v>119979</v>
      </c>
      <c r="F920" s="31">
        <v>3332930</v>
      </c>
      <c r="G920" s="32">
        <v>15125</v>
      </c>
      <c r="H920" s="30">
        <v>15670.7</v>
      </c>
      <c r="I920" s="30">
        <v>10036</v>
      </c>
      <c r="J920" s="30">
        <v>4096</v>
      </c>
      <c r="K920" s="30">
        <v>5218.7</v>
      </c>
    </row>
    <row r="921" spans="1:11" ht="15">
      <c r="A921" s="30" t="s">
        <v>1981</v>
      </c>
      <c r="B921" s="30" t="s">
        <v>1047</v>
      </c>
      <c r="C921" s="30" t="s">
        <v>62</v>
      </c>
      <c r="D921" s="30" t="s">
        <v>1055</v>
      </c>
      <c r="E921" s="31">
        <v>120102</v>
      </c>
      <c r="F921" s="31">
        <v>3336974</v>
      </c>
      <c r="G921" s="32">
        <v>15158</v>
      </c>
      <c r="H921" s="30">
        <v>15674.6</v>
      </c>
      <c r="I921" s="30">
        <v>10063.5</v>
      </c>
      <c r="J921" s="30">
        <v>4103.5</v>
      </c>
      <c r="K921" s="30">
        <v>5236.4</v>
      </c>
    </row>
    <row r="922" spans="1:11" ht="15">
      <c r="A922" s="30" t="s">
        <v>1982</v>
      </c>
      <c r="B922" s="30" t="s">
        <v>1047</v>
      </c>
      <c r="C922" s="30" t="s">
        <v>64</v>
      </c>
      <c r="D922" s="30" t="s">
        <v>1056</v>
      </c>
      <c r="E922" s="31">
        <v>120264</v>
      </c>
      <c r="F922" s="31">
        <v>3340647</v>
      </c>
      <c r="G922" s="32">
        <v>15208</v>
      </c>
      <c r="H922" s="30">
        <v>15681</v>
      </c>
      <c r="I922" s="30">
        <v>10095.7</v>
      </c>
      <c r="J922" s="30">
        <v>4115.5</v>
      </c>
      <c r="K922" s="30">
        <v>5255.4</v>
      </c>
    </row>
    <row r="923" spans="1:11" ht="15">
      <c r="A923" s="30" t="s">
        <v>1983</v>
      </c>
      <c r="B923" s="30" t="s">
        <v>1047</v>
      </c>
      <c r="C923" s="30" t="s">
        <v>66</v>
      </c>
      <c r="D923" s="30" t="s">
        <v>1057</v>
      </c>
      <c r="E923" s="31">
        <v>120568</v>
      </c>
      <c r="F923" s="31">
        <v>3349342</v>
      </c>
      <c r="G923" s="32">
        <v>15261</v>
      </c>
      <c r="H923" s="30">
        <v>15702.4</v>
      </c>
      <c r="I923" s="30">
        <v>10142.6</v>
      </c>
      <c r="J923" s="30">
        <v>4134.9</v>
      </c>
      <c r="K923" s="30">
        <v>5278.1</v>
      </c>
    </row>
    <row r="924" spans="1:11" ht="15">
      <c r="A924" s="30" t="s">
        <v>1984</v>
      </c>
      <c r="B924" s="30" t="s">
        <v>1047</v>
      </c>
      <c r="C924" s="30" t="s">
        <v>68</v>
      </c>
      <c r="D924" s="30" t="s">
        <v>1058</v>
      </c>
      <c r="E924" s="31">
        <v>120847</v>
      </c>
      <c r="F924" s="31">
        <v>3355374</v>
      </c>
      <c r="G924" s="32">
        <v>15307</v>
      </c>
      <c r="H924" s="30">
        <v>15754.2</v>
      </c>
      <c r="I924" s="30">
        <v>10166.2</v>
      </c>
      <c r="J924" s="30">
        <v>4157.7</v>
      </c>
      <c r="K924" s="30">
        <v>5271.2</v>
      </c>
    </row>
    <row r="925" spans="1:11" ht="15">
      <c r="A925" s="30" t="s">
        <v>1985</v>
      </c>
      <c r="B925" s="30" t="s">
        <v>1047</v>
      </c>
      <c r="C925" s="30" t="s">
        <v>70</v>
      </c>
      <c r="D925" s="30" t="s">
        <v>1059</v>
      </c>
      <c r="E925" s="31">
        <v>121098</v>
      </c>
      <c r="F925" s="31">
        <v>3373612</v>
      </c>
      <c r="G925" s="32">
        <v>15338</v>
      </c>
      <c r="H925" s="30">
        <v>15753.4</v>
      </c>
      <c r="I925" s="30">
        <v>10202.8</v>
      </c>
      <c r="J925" s="30">
        <v>4167.7</v>
      </c>
      <c r="K925" s="30">
        <v>5298</v>
      </c>
    </row>
    <row r="926" spans="1:11" ht="15">
      <c r="A926" s="30" t="s">
        <v>1986</v>
      </c>
      <c r="B926" s="30" t="s">
        <v>1060</v>
      </c>
      <c r="C926" s="30" t="s">
        <v>48</v>
      </c>
      <c r="D926" s="30" t="s">
        <v>1061</v>
      </c>
      <c r="E926" s="31">
        <v>121256</v>
      </c>
      <c r="F926" s="31">
        <v>3376383</v>
      </c>
      <c r="G926" s="32">
        <v>15382</v>
      </c>
      <c r="H926" s="30">
        <v>15811.1</v>
      </c>
      <c r="I926" s="30" t="e">
        <v>#N/A</v>
      </c>
      <c r="J926" s="30" t="e">
        <v>#N/A</v>
      </c>
      <c r="K926" s="30" t="e">
        <v>#N/A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2" sqref="F2:F48"/>
    </sheetView>
  </sheetViews>
  <sheetFormatPr defaultColWidth="8.796875" defaultRowHeight="15"/>
  <cols>
    <col min="1" max="1" width="8.796875" style="33" customWidth="1"/>
    <col min="2" max="2" width="21.8984375" style="33" bestFit="1" customWidth="1"/>
    <col min="3" max="3" width="24.296875" style="33" bestFit="1" customWidth="1"/>
    <col min="4" max="4" width="21" style="33" bestFit="1" customWidth="1"/>
    <col min="5" max="5" width="8.796875" style="33" customWidth="1"/>
    <col min="6" max="6" width="8.3984375" style="33" bestFit="1" customWidth="1"/>
    <col min="7" max="16384" width="8.796875" style="33" customWidth="1"/>
  </cols>
  <sheetData>
    <row r="1" spans="1:3" ht="12.75">
      <c r="A1" s="33" t="s">
        <v>1987</v>
      </c>
      <c r="B1" s="33" t="s">
        <v>1988</v>
      </c>
      <c r="C1" s="33" t="s">
        <v>1989</v>
      </c>
    </row>
    <row r="2" spans="1:6" ht="12.75">
      <c r="A2" s="33" t="s">
        <v>1990</v>
      </c>
      <c r="B2" s="33" t="s">
        <v>1991</v>
      </c>
      <c r="C2" s="33" t="s">
        <v>1992</v>
      </c>
      <c r="D2" s="33" t="s">
        <v>1993</v>
      </c>
      <c r="E2" s="34" t="s">
        <v>1994</v>
      </c>
      <c r="F2" s="34" t="s">
        <v>1995</v>
      </c>
    </row>
    <row r="3" spans="1:6" ht="12.75">
      <c r="A3" s="33" t="s">
        <v>449</v>
      </c>
      <c r="B3" s="33">
        <v>51905585</v>
      </c>
      <c r="C3" s="33">
        <v>12265415</v>
      </c>
      <c r="D3" s="33">
        <f>B3+C3</f>
        <v>64171000</v>
      </c>
      <c r="E3" s="33">
        <v>6.458228882833787</v>
      </c>
      <c r="F3" s="36">
        <f>D3*E3</f>
        <v>414431005.6403269</v>
      </c>
    </row>
    <row r="4" spans="1:6" ht="12.75">
      <c r="A4" s="33" t="s">
        <v>462</v>
      </c>
      <c r="B4" s="33">
        <v>52394678</v>
      </c>
      <c r="C4" s="33">
        <v>12514322</v>
      </c>
      <c r="D4" s="33">
        <f aca="true" t="shared" si="0" ref="D4:D48">B4+C4</f>
        <v>64909000</v>
      </c>
      <c r="E4" s="33">
        <v>6.108685567010309</v>
      </c>
      <c r="F4" s="36">
        <f aca="true" t="shared" si="1" ref="F4:F48">D4*E4</f>
        <v>396508671.46907216</v>
      </c>
    </row>
    <row r="5" spans="1:6" ht="12.75">
      <c r="A5" s="33" t="s">
        <v>475</v>
      </c>
      <c r="B5" s="33">
        <v>56901934</v>
      </c>
      <c r="C5" s="33">
        <v>13616066</v>
      </c>
      <c r="D5" s="33">
        <f t="shared" si="0"/>
        <v>70518000</v>
      </c>
      <c r="E5" s="33">
        <v>5.852271604938272</v>
      </c>
      <c r="F5" s="36">
        <f t="shared" si="1"/>
        <v>412690489.0370371</v>
      </c>
    </row>
    <row r="6" spans="1:6" ht="12.75">
      <c r="A6" s="33" t="s">
        <v>488</v>
      </c>
      <c r="B6" s="33">
        <v>62877021</v>
      </c>
      <c r="C6" s="33">
        <v>15190979</v>
      </c>
      <c r="D6" s="33">
        <f t="shared" si="0"/>
        <v>78068000</v>
      </c>
      <c r="E6" s="33">
        <v>5.670263157894738</v>
      </c>
      <c r="F6" s="36">
        <f t="shared" si="1"/>
        <v>442666104.21052635</v>
      </c>
    </row>
    <row r="7" spans="1:6" ht="12.75">
      <c r="A7" s="33" t="s">
        <v>501</v>
      </c>
      <c r="B7" s="33">
        <v>67067028</v>
      </c>
      <c r="C7" s="33">
        <v>16377972</v>
      </c>
      <c r="D7" s="33">
        <f t="shared" si="0"/>
        <v>83445000</v>
      </c>
      <c r="E7" s="33">
        <v>5.338220720720721</v>
      </c>
      <c r="F7" s="36">
        <f t="shared" si="1"/>
        <v>445447828.0405406</v>
      </c>
    </row>
    <row r="8" spans="1:6" ht="12.75">
      <c r="A8" s="33" t="s">
        <v>514</v>
      </c>
      <c r="B8" s="33">
        <v>71156488</v>
      </c>
      <c r="C8" s="33">
        <v>17588512</v>
      </c>
      <c r="D8" s="33">
        <f t="shared" si="0"/>
        <v>88745000</v>
      </c>
      <c r="E8" s="33">
        <v>4.807647058823529</v>
      </c>
      <c r="F8" s="36">
        <f t="shared" si="1"/>
        <v>426654638.2352941</v>
      </c>
    </row>
    <row r="9" spans="1:6" ht="12.75">
      <c r="A9" s="33" t="s">
        <v>527</v>
      </c>
      <c r="B9" s="33">
        <v>77322434</v>
      </c>
      <c r="C9" s="33">
        <v>18918566</v>
      </c>
      <c r="D9" s="33">
        <f t="shared" si="0"/>
        <v>96241000</v>
      </c>
      <c r="E9" s="33">
        <v>4.405520446096655</v>
      </c>
      <c r="F9" s="36">
        <f t="shared" si="1"/>
        <v>423991693.2527882</v>
      </c>
    </row>
    <row r="10" spans="1:6" ht="12.75">
      <c r="A10" s="33" t="s">
        <v>540</v>
      </c>
      <c r="B10" s="33">
        <v>91934811</v>
      </c>
      <c r="C10" s="33">
        <v>21829189</v>
      </c>
      <c r="D10" s="33">
        <f t="shared" si="0"/>
        <v>113764000</v>
      </c>
      <c r="E10" s="33">
        <v>4.165500878734623</v>
      </c>
      <c r="F10" s="36">
        <f t="shared" si="1"/>
        <v>473884041.9683656</v>
      </c>
    </row>
    <row r="11" spans="1:6" ht="12.75">
      <c r="A11" s="33" t="s">
        <v>553</v>
      </c>
      <c r="B11" s="33">
        <v>105151018</v>
      </c>
      <c r="C11" s="33">
        <v>23376982</v>
      </c>
      <c r="D11" s="33">
        <f t="shared" si="0"/>
        <v>128528000</v>
      </c>
      <c r="E11" s="33">
        <v>3.911171617161716</v>
      </c>
      <c r="F11" s="36">
        <f t="shared" si="1"/>
        <v>502695065.610561</v>
      </c>
    </row>
    <row r="12" spans="1:6" ht="12.75">
      <c r="A12" s="33" t="s">
        <v>566</v>
      </c>
      <c r="B12" s="33">
        <v>119865121</v>
      </c>
      <c r="C12" s="33">
        <v>26187879</v>
      </c>
      <c r="D12" s="33">
        <f t="shared" si="0"/>
        <v>146053000</v>
      </c>
      <c r="E12" s="33">
        <v>3.635230061349693</v>
      </c>
      <c r="F12" s="36">
        <f t="shared" si="1"/>
        <v>530936256.1503067</v>
      </c>
    </row>
    <row r="13" spans="1:6" ht="12.75">
      <c r="A13" s="33" t="s">
        <v>579</v>
      </c>
      <c r="B13" s="33">
        <v>129589597</v>
      </c>
      <c r="C13" s="33">
        <v>27696403</v>
      </c>
      <c r="D13" s="33">
        <f t="shared" si="0"/>
        <v>157286000</v>
      </c>
      <c r="E13" s="33">
        <v>3.26469696969697</v>
      </c>
      <c r="F13" s="36">
        <f t="shared" si="1"/>
        <v>513491127.5757576</v>
      </c>
    </row>
    <row r="14" spans="1:6" ht="12.75">
      <c r="A14" s="33" t="s">
        <v>592</v>
      </c>
      <c r="B14" s="33">
        <v>132302684</v>
      </c>
      <c r="C14" s="33">
        <v>27558316</v>
      </c>
      <c r="D14" s="33">
        <f t="shared" si="0"/>
        <v>159861000</v>
      </c>
      <c r="E14" s="33">
        <v>2.876419902912621</v>
      </c>
      <c r="F14" s="36">
        <f t="shared" si="1"/>
        <v>459827362.0995145</v>
      </c>
    </row>
    <row r="15" spans="1:6" ht="12.75">
      <c r="A15" s="33" t="s">
        <v>605</v>
      </c>
      <c r="B15" s="33">
        <v>133742451</v>
      </c>
      <c r="C15" s="33">
        <v>26910549</v>
      </c>
      <c r="D15" s="33">
        <f t="shared" si="0"/>
        <v>160653000</v>
      </c>
      <c r="E15" s="33">
        <v>2.6074477447744773</v>
      </c>
      <c r="F15" s="36">
        <f t="shared" si="1"/>
        <v>418894302.5412541</v>
      </c>
    </row>
    <row r="16" spans="1:6" ht="12.75">
      <c r="A16" s="33" t="s">
        <v>618</v>
      </c>
      <c r="B16" s="33">
        <v>131528097</v>
      </c>
      <c r="C16" s="33">
        <v>26348903</v>
      </c>
      <c r="D16" s="33">
        <f t="shared" si="0"/>
        <v>157877000</v>
      </c>
      <c r="E16" s="33">
        <v>2.4561347150259065</v>
      </c>
      <c r="F16" s="36">
        <f t="shared" si="1"/>
        <v>387767180.40414506</v>
      </c>
    </row>
    <row r="17" spans="1:6" ht="12.75">
      <c r="A17" s="33" t="s">
        <v>631</v>
      </c>
      <c r="B17" s="33">
        <v>149728288</v>
      </c>
      <c r="C17" s="33">
        <v>30346712</v>
      </c>
      <c r="D17" s="33">
        <f t="shared" si="0"/>
        <v>180075000</v>
      </c>
      <c r="E17" s="33">
        <v>2.3796887550200805</v>
      </c>
      <c r="F17" s="36">
        <f t="shared" si="1"/>
        <v>428522452.560241</v>
      </c>
    </row>
    <row r="18" spans="1:6" ht="12.75">
      <c r="A18" s="33" t="s">
        <v>644</v>
      </c>
      <c r="B18" s="33">
        <v>173278613</v>
      </c>
      <c r="C18" s="33">
        <v>34031387</v>
      </c>
      <c r="D18" s="33">
        <f t="shared" si="0"/>
        <v>207310000</v>
      </c>
      <c r="E18" s="33">
        <v>2.281203079884504</v>
      </c>
      <c r="F18" s="36">
        <f t="shared" si="1"/>
        <v>472916210.4908565</v>
      </c>
    </row>
    <row r="19" spans="1:6" ht="12.75">
      <c r="A19" s="33" t="s">
        <v>657</v>
      </c>
      <c r="B19" s="33">
        <v>185285848</v>
      </c>
      <c r="C19" s="33">
        <v>34784152</v>
      </c>
      <c r="D19" s="33">
        <f t="shared" si="0"/>
        <v>220070000</v>
      </c>
      <c r="E19" s="33">
        <v>2.2027602230483274</v>
      </c>
      <c r="F19" s="36">
        <f t="shared" si="1"/>
        <v>484761442.2862454</v>
      </c>
    </row>
    <row r="20" spans="1:6" ht="12.75">
      <c r="A20" s="33" t="s">
        <v>670</v>
      </c>
      <c r="B20" s="33">
        <v>198302898</v>
      </c>
      <c r="C20" s="33">
        <v>35381102</v>
      </c>
      <c r="D20" s="33">
        <f t="shared" si="0"/>
        <v>233684000</v>
      </c>
      <c r="E20" s="33">
        <v>2.1625638686131388</v>
      </c>
      <c r="F20" s="36">
        <f t="shared" si="1"/>
        <v>505356575.07299274</v>
      </c>
    </row>
    <row r="21" spans="1:6" ht="12.75">
      <c r="A21" s="33" t="s">
        <v>683</v>
      </c>
      <c r="B21" s="33">
        <v>221190512</v>
      </c>
      <c r="C21" s="33">
        <v>36384488</v>
      </c>
      <c r="D21" s="33">
        <f t="shared" si="0"/>
        <v>257575000</v>
      </c>
      <c r="E21" s="33">
        <v>2.0864172535211267</v>
      </c>
      <c r="F21" s="36">
        <f t="shared" si="1"/>
        <v>537408924.0757042</v>
      </c>
    </row>
    <row r="22" spans="1:6" ht="12.75">
      <c r="A22" s="33" t="s">
        <v>696</v>
      </c>
      <c r="B22" s="33">
        <v>257971750</v>
      </c>
      <c r="C22" s="33">
        <v>41080250</v>
      </c>
      <c r="D22" s="33">
        <f t="shared" si="0"/>
        <v>299052000</v>
      </c>
      <c r="E22" s="33">
        <v>2.0035249366018597</v>
      </c>
      <c r="F22" s="36">
        <f t="shared" si="1"/>
        <v>599158139.3406594</v>
      </c>
    </row>
    <row r="23" spans="1:6" ht="12.75">
      <c r="A23" s="33" t="s">
        <v>709</v>
      </c>
      <c r="B23" s="33">
        <v>266081206</v>
      </c>
      <c r="C23" s="33">
        <v>42832794</v>
      </c>
      <c r="D23" s="33">
        <f t="shared" si="0"/>
        <v>308914000</v>
      </c>
      <c r="E23" s="33">
        <v>1.9114274193548386</v>
      </c>
      <c r="F23" s="36">
        <f t="shared" si="1"/>
        <v>590466689.8225806</v>
      </c>
    </row>
    <row r="24" spans="1:6" ht="12.75">
      <c r="A24" s="33" t="s">
        <v>722</v>
      </c>
      <c r="B24" s="33">
        <v>279853638</v>
      </c>
      <c r="C24" s="33">
        <v>42439362</v>
      </c>
      <c r="D24" s="33">
        <f t="shared" si="0"/>
        <v>322293000</v>
      </c>
      <c r="E24" s="33">
        <v>1.8134429992348893</v>
      </c>
      <c r="F24" s="36">
        <f t="shared" si="1"/>
        <v>584459984.5524101</v>
      </c>
    </row>
    <row r="25" spans="1:6" ht="12.75">
      <c r="A25" s="33" t="s">
        <v>735</v>
      </c>
      <c r="B25" s="33">
        <v>285952296</v>
      </c>
      <c r="C25" s="33">
        <v>43220704</v>
      </c>
      <c r="D25" s="33">
        <f t="shared" si="0"/>
        <v>329173000</v>
      </c>
      <c r="E25" s="33">
        <v>1.7402129221732747</v>
      </c>
      <c r="F25" s="36">
        <f t="shared" si="1"/>
        <v>572831108.2305434</v>
      </c>
    </row>
    <row r="26" spans="1:6" ht="12.75">
      <c r="A26" s="33" t="s">
        <v>748</v>
      </c>
      <c r="B26" s="33">
        <v>321420641</v>
      </c>
      <c r="C26" s="33">
        <v>46182359</v>
      </c>
      <c r="D26" s="33">
        <f t="shared" si="0"/>
        <v>367603000</v>
      </c>
      <c r="E26" s="33">
        <v>1.68935851746258</v>
      </c>
      <c r="F26" s="36">
        <f t="shared" si="1"/>
        <v>621013259.0947968</v>
      </c>
    </row>
    <row r="27" spans="1:6" ht="12.75">
      <c r="A27" s="33" t="s">
        <v>761</v>
      </c>
      <c r="B27" s="33">
        <v>349217865</v>
      </c>
      <c r="C27" s="33">
        <v>49938135</v>
      </c>
      <c r="D27" s="33">
        <f t="shared" si="0"/>
        <v>399156000</v>
      </c>
      <c r="E27" s="33">
        <v>1.6402560553633219</v>
      </c>
      <c r="F27" s="36">
        <f t="shared" si="1"/>
        <v>654718046.034602</v>
      </c>
    </row>
    <row r="28" spans="1:6" ht="12.75">
      <c r="A28" s="33" t="s">
        <v>774</v>
      </c>
      <c r="B28" s="33">
        <v>372335799</v>
      </c>
      <c r="C28" s="33">
        <v>52514201</v>
      </c>
      <c r="D28" s="33">
        <f t="shared" si="0"/>
        <v>424850000</v>
      </c>
      <c r="E28" s="33">
        <v>1.5993049932523618</v>
      </c>
      <c r="F28" s="36">
        <f t="shared" si="1"/>
        <v>679464726.3832659</v>
      </c>
    </row>
    <row r="29" spans="1:6" ht="12.75">
      <c r="A29" s="33" t="s">
        <v>787</v>
      </c>
      <c r="B29" s="33">
        <v>407361965</v>
      </c>
      <c r="C29" s="33">
        <v>55090035</v>
      </c>
      <c r="D29" s="33">
        <f t="shared" si="0"/>
        <v>462452000</v>
      </c>
      <c r="E29" s="33">
        <v>1.5552296587926508</v>
      </c>
      <c r="F29" s="36">
        <f t="shared" si="1"/>
        <v>719219066.167979</v>
      </c>
    </row>
    <row r="30" spans="1:6" ht="12.75">
      <c r="A30" s="33" t="s">
        <v>800</v>
      </c>
      <c r="B30" s="33">
        <v>451148780</v>
      </c>
      <c r="C30" s="33">
        <v>58904220</v>
      </c>
      <c r="D30" s="33">
        <f t="shared" si="0"/>
        <v>510053000</v>
      </c>
      <c r="E30" s="33">
        <v>1.5106246016571063</v>
      </c>
      <c r="F30" s="36">
        <f t="shared" si="1"/>
        <v>770498609.949012</v>
      </c>
    </row>
    <row r="31" spans="1:6" ht="12.75">
      <c r="A31" s="33" t="s">
        <v>813</v>
      </c>
      <c r="B31" s="33">
        <v>489489843</v>
      </c>
      <c r="C31" s="33">
        <v>65997157</v>
      </c>
      <c r="D31" s="33">
        <f t="shared" si="0"/>
        <v>555487000</v>
      </c>
      <c r="E31" s="33">
        <v>1.476741433021807</v>
      </c>
      <c r="F31" s="36">
        <f t="shared" si="1"/>
        <v>820310668.4049845</v>
      </c>
    </row>
    <row r="32" spans="1:6" ht="12.75">
      <c r="A32" s="33" t="s">
        <v>826</v>
      </c>
      <c r="B32" s="33">
        <v>543748909</v>
      </c>
      <c r="C32" s="33">
        <v>71995091</v>
      </c>
      <c r="D32" s="33">
        <f t="shared" si="0"/>
        <v>615744000</v>
      </c>
      <c r="E32" s="33">
        <v>1.4540920245398772</v>
      </c>
      <c r="F32" s="36">
        <f t="shared" si="1"/>
        <v>895348439.5582821</v>
      </c>
    </row>
    <row r="33" spans="1:6" ht="12.75">
      <c r="A33" s="33" t="s">
        <v>839</v>
      </c>
      <c r="B33" s="33">
        <v>596602899</v>
      </c>
      <c r="C33" s="33">
        <v>75728101</v>
      </c>
      <c r="D33" s="33">
        <f t="shared" si="0"/>
        <v>672331000</v>
      </c>
      <c r="E33" s="33">
        <v>1.422671068427371</v>
      </c>
      <c r="F33" s="36">
        <f t="shared" si="1"/>
        <v>956505862.1068428</v>
      </c>
    </row>
    <row r="34" spans="1:6" ht="12.75">
      <c r="A34" s="33" t="s">
        <v>852</v>
      </c>
      <c r="B34" s="33">
        <v>648974308</v>
      </c>
      <c r="C34" s="33">
        <v>77318692</v>
      </c>
      <c r="D34" s="33">
        <f t="shared" si="0"/>
        <v>726293000</v>
      </c>
      <c r="E34" s="33">
        <v>1.3764053426248548</v>
      </c>
      <c r="F34" s="36">
        <f t="shared" si="1"/>
        <v>999673565.5110337</v>
      </c>
    </row>
    <row r="35" spans="1:6" ht="12.75">
      <c r="A35" s="33" t="s">
        <v>865</v>
      </c>
      <c r="B35" s="33">
        <v>725720497</v>
      </c>
      <c r="C35" s="33">
        <v>78998503</v>
      </c>
      <c r="D35" s="33">
        <f t="shared" si="0"/>
        <v>804719000</v>
      </c>
      <c r="E35" s="33">
        <v>1.3383229813664597</v>
      </c>
      <c r="F35" s="36">
        <f t="shared" si="1"/>
        <v>1076973931.2422361</v>
      </c>
    </row>
    <row r="36" spans="1:6" ht="12.75">
      <c r="A36" s="33" t="s">
        <v>878</v>
      </c>
      <c r="B36" s="33">
        <v>769221051</v>
      </c>
      <c r="C36" s="33">
        <v>81885949</v>
      </c>
      <c r="D36" s="33">
        <f t="shared" si="0"/>
        <v>851107000</v>
      </c>
      <c r="E36" s="33">
        <v>1.3174930516953862</v>
      </c>
      <c r="F36" s="36">
        <f t="shared" si="1"/>
        <v>1121327558.749305</v>
      </c>
    </row>
    <row r="37" spans="1:6" ht="12.75">
      <c r="A37" s="33" t="s">
        <v>891</v>
      </c>
      <c r="B37" s="33">
        <v>777307122</v>
      </c>
      <c r="C37" s="33">
        <v>84711878</v>
      </c>
      <c r="D37" s="33">
        <f t="shared" si="0"/>
        <v>862019000</v>
      </c>
      <c r="E37" s="33">
        <v>1.2881358695652174</v>
      </c>
      <c r="F37" s="36">
        <f t="shared" si="1"/>
        <v>1110397594.1467392</v>
      </c>
    </row>
    <row r="38" spans="1:6" ht="12.75">
      <c r="A38" s="33" t="s">
        <v>904</v>
      </c>
      <c r="B38" s="33">
        <v>821305044</v>
      </c>
      <c r="C38" s="33">
        <v>90309956</v>
      </c>
      <c r="D38" s="33">
        <f t="shared" si="0"/>
        <v>911615000</v>
      </c>
      <c r="E38" s="33">
        <v>1.2547220751720487</v>
      </c>
      <c r="F38" s="36">
        <f t="shared" si="1"/>
        <v>1143823464.5579672</v>
      </c>
    </row>
    <row r="39" spans="1:6" ht="12.75">
      <c r="A39" s="33" t="s">
        <v>917</v>
      </c>
      <c r="B39" s="33">
        <v>838510547</v>
      </c>
      <c r="C39" s="33">
        <v>94077453</v>
      </c>
      <c r="D39" s="33">
        <f t="shared" si="0"/>
        <v>932588000</v>
      </c>
      <c r="E39" s="33">
        <v>1.213604710701485</v>
      </c>
      <c r="F39" s="36">
        <f t="shared" si="1"/>
        <v>1131793189.9436765</v>
      </c>
    </row>
    <row r="40" spans="1:6" ht="12.75">
      <c r="A40" s="33" t="s">
        <v>930</v>
      </c>
      <c r="B40" s="33">
        <v>914418752</v>
      </c>
      <c r="C40" s="33">
        <v>103292248</v>
      </c>
      <c r="D40" s="33">
        <f t="shared" si="0"/>
        <v>1017711000</v>
      </c>
      <c r="E40" s="33">
        <v>1.1756795634920636</v>
      </c>
      <c r="F40" s="36">
        <f t="shared" si="1"/>
        <v>1196502024.2410715</v>
      </c>
    </row>
    <row r="41" spans="1:6" ht="12.75">
      <c r="A41" s="33" t="s">
        <v>943</v>
      </c>
      <c r="B41" s="33">
        <v>845350084</v>
      </c>
      <c r="C41" s="33">
        <v>95716916</v>
      </c>
      <c r="D41" s="33">
        <f t="shared" si="0"/>
        <v>941067000</v>
      </c>
      <c r="E41" s="33">
        <v>1.1431210270953303</v>
      </c>
      <c r="F41" s="36">
        <f t="shared" si="1"/>
        <v>1075753475.6055212</v>
      </c>
    </row>
    <row r="42" spans="1:6" ht="12.75">
      <c r="A42" s="33" t="s">
        <v>956</v>
      </c>
      <c r="B42" s="33">
        <v>883261814</v>
      </c>
      <c r="C42" s="33">
        <v>96219186</v>
      </c>
      <c r="D42" s="33">
        <f t="shared" si="0"/>
        <v>979481000</v>
      </c>
      <c r="E42" s="33">
        <v>1.1008532161651254</v>
      </c>
      <c r="F42" s="36">
        <f t="shared" si="1"/>
        <v>1078264809.0226333</v>
      </c>
    </row>
    <row r="43" spans="1:6" ht="12.75">
      <c r="A43" s="33" t="s">
        <v>969</v>
      </c>
      <c r="B43" s="33">
        <v>846690592</v>
      </c>
      <c r="C43" s="33">
        <v>90845408</v>
      </c>
      <c r="D43" s="33">
        <f t="shared" si="0"/>
        <v>937536000</v>
      </c>
      <c r="E43" s="33">
        <v>1.104783790208682</v>
      </c>
      <c r="F43" s="36">
        <f t="shared" si="1"/>
        <v>1035774575.5370868</v>
      </c>
    </row>
    <row r="44" spans="1:6" ht="12.75">
      <c r="A44" s="33" t="s">
        <v>982</v>
      </c>
      <c r="B44" s="33">
        <v>890981529</v>
      </c>
      <c r="C44" s="33">
        <v>95712471</v>
      </c>
      <c r="D44" s="33">
        <f t="shared" si="0"/>
        <v>986694000</v>
      </c>
      <c r="E44" s="33">
        <v>1.0869547272260336</v>
      </c>
      <c r="F44" s="36">
        <f t="shared" si="1"/>
        <v>1072491707.625564</v>
      </c>
    </row>
    <row r="45" spans="1:6" ht="12.75">
      <c r="A45" s="33" t="s">
        <v>995</v>
      </c>
      <c r="B45" s="33">
        <v>961373485</v>
      </c>
      <c r="C45" s="33">
        <v>106750515</v>
      </c>
      <c r="D45" s="33">
        <f t="shared" si="0"/>
        <v>1068124000</v>
      </c>
      <c r="E45" s="33">
        <v>1.0536945571910608</v>
      </c>
      <c r="F45" s="36">
        <f t="shared" si="1"/>
        <v>1125476445.2051446</v>
      </c>
    </row>
    <row r="46" spans="1:6" ht="12.75">
      <c r="A46" s="33" t="s">
        <v>1008</v>
      </c>
      <c r="B46" s="33">
        <v>1062044615</v>
      </c>
      <c r="C46" s="33">
        <v>117764385</v>
      </c>
      <c r="D46" s="33">
        <f t="shared" si="0"/>
        <v>1179809000</v>
      </c>
      <c r="E46" s="33">
        <v>1.0323309842591706</v>
      </c>
      <c r="F46" s="36">
        <f t="shared" si="1"/>
        <v>1217953386.2078278</v>
      </c>
    </row>
    <row r="47" spans="1:6" ht="12.75">
      <c r="A47" s="33" t="s">
        <v>1021</v>
      </c>
      <c r="B47" s="33">
        <v>1079733296</v>
      </c>
      <c r="C47" s="33">
        <v>116606704</v>
      </c>
      <c r="D47" s="33">
        <f t="shared" si="0"/>
        <v>1196340000</v>
      </c>
      <c r="E47" s="33">
        <v>1.017428109050168</v>
      </c>
      <c r="F47" s="36">
        <f t="shared" si="1"/>
        <v>1217189943.981078</v>
      </c>
    </row>
    <row r="48" spans="1:6" ht="12.75">
      <c r="A48" s="33" t="s">
        <v>1034</v>
      </c>
      <c r="B48" s="33">
        <v>1144331718</v>
      </c>
      <c r="C48" s="33">
        <v>124220282</v>
      </c>
      <c r="D48" s="33">
        <f t="shared" si="0"/>
        <v>1268552000</v>
      </c>
      <c r="E48" s="33">
        <v>1.0011869762097865</v>
      </c>
      <c r="F48" s="36">
        <f t="shared" si="1"/>
        <v>1270057741.044877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F2" sqref="F2:F48"/>
    </sheetView>
  </sheetViews>
  <sheetFormatPr defaultColWidth="8.796875" defaultRowHeight="15"/>
  <cols>
    <col min="1" max="7" width="8.796875" style="47" customWidth="1"/>
    <col min="8" max="8" width="7" style="47" bestFit="1" customWidth="1"/>
    <col min="9" max="10" width="8.796875" style="47" customWidth="1"/>
    <col min="11" max="11" width="9.19921875" style="0" customWidth="1"/>
    <col min="12" max="16384" width="8.796875" style="47" customWidth="1"/>
  </cols>
  <sheetData>
    <row r="1" spans="1:11" ht="15">
      <c r="A1" s="47" t="s">
        <v>1996</v>
      </c>
      <c r="B1" s="35" t="s">
        <v>1997</v>
      </c>
      <c r="C1" s="35" t="s">
        <v>1998</v>
      </c>
      <c r="D1" s="35" t="s">
        <v>1999</v>
      </c>
      <c r="E1" s="35" t="s">
        <v>2000</v>
      </c>
      <c r="F1" s="35" t="s">
        <v>2001</v>
      </c>
      <c r="G1" s="35" t="s">
        <v>2002</v>
      </c>
      <c r="H1" s="35" t="s">
        <v>2003</v>
      </c>
      <c r="I1" s="35" t="s">
        <v>2004</v>
      </c>
      <c r="J1" s="35" t="s">
        <v>2005</v>
      </c>
      <c r="K1" s="47"/>
    </row>
    <row r="2" spans="1:11" ht="15">
      <c r="A2" s="47">
        <v>1977</v>
      </c>
      <c r="B2" s="47">
        <v>3699628</v>
      </c>
      <c r="C2" s="47">
        <v>287382</v>
      </c>
      <c r="D2" s="47">
        <v>275281</v>
      </c>
      <c r="E2" s="47">
        <v>13384271</v>
      </c>
      <c r="F2" s="47">
        <v>1263377</v>
      </c>
      <c r="G2" s="47">
        <v>1224251</v>
      </c>
      <c r="H2" s="47">
        <v>64975580</v>
      </c>
      <c r="I2" s="47">
        <v>4352295</v>
      </c>
      <c r="J2" s="47">
        <v>4156773</v>
      </c>
      <c r="K2" s="47"/>
    </row>
    <row r="3" spans="1:11" ht="15">
      <c r="A3" s="47">
        <v>1978</v>
      </c>
      <c r="B3" s="47">
        <v>4169770</v>
      </c>
      <c r="C3" s="47">
        <v>283507</v>
      </c>
      <c r="D3" s="47">
        <v>268277</v>
      </c>
      <c r="E3" s="47">
        <v>14480933</v>
      </c>
      <c r="F3" s="47">
        <v>1245078</v>
      </c>
      <c r="G3" s="47">
        <v>1200156</v>
      </c>
      <c r="H3" s="47">
        <v>70289232</v>
      </c>
      <c r="I3" s="47">
        <v>4409223</v>
      </c>
      <c r="J3" s="47">
        <v>4194163</v>
      </c>
      <c r="K3" s="47"/>
    </row>
    <row r="4" spans="1:11" ht="15">
      <c r="A4" s="47">
        <v>1979</v>
      </c>
      <c r="B4" s="47">
        <v>4426236</v>
      </c>
      <c r="C4" s="47">
        <v>283599</v>
      </c>
      <c r="D4" s="47">
        <v>266676</v>
      </c>
      <c r="E4" s="47">
        <v>15148435</v>
      </c>
      <c r="F4" s="47">
        <v>1236587</v>
      </c>
      <c r="G4" s="47">
        <v>1187582</v>
      </c>
      <c r="H4" s="47">
        <v>74681392</v>
      </c>
      <c r="I4" s="47">
        <v>4535653</v>
      </c>
      <c r="J4" s="47">
        <v>4304765</v>
      </c>
      <c r="K4" s="47"/>
    </row>
    <row r="5" spans="1:11" ht="15">
      <c r="A5" s="47">
        <v>1980</v>
      </c>
      <c r="B5" s="47">
        <v>4491587</v>
      </c>
      <c r="C5" s="47">
        <v>282460</v>
      </c>
      <c r="D5" s="47">
        <v>264812</v>
      </c>
      <c r="E5" s="47">
        <v>15045287</v>
      </c>
      <c r="F5" s="47">
        <v>1222928</v>
      </c>
      <c r="G5" s="47">
        <v>1172875</v>
      </c>
      <c r="H5" s="47">
        <v>74835528</v>
      </c>
      <c r="I5" s="47">
        <v>4543167</v>
      </c>
      <c r="J5" s="47">
        <v>4308308</v>
      </c>
      <c r="K5" s="47"/>
    </row>
    <row r="6" spans="1:11" ht="15">
      <c r="A6" s="47">
        <v>1981</v>
      </c>
      <c r="B6" s="47">
        <v>4541772</v>
      </c>
      <c r="C6" s="47">
        <v>288294</v>
      </c>
      <c r="D6" s="47">
        <v>270634</v>
      </c>
      <c r="E6" s="47">
        <v>15039998</v>
      </c>
      <c r="F6" s="47">
        <v>1238250</v>
      </c>
      <c r="G6" s="47">
        <v>1188409</v>
      </c>
      <c r="H6" s="47">
        <v>74850400</v>
      </c>
      <c r="I6" s="47">
        <v>4586510</v>
      </c>
      <c r="J6" s="47">
        <v>4351282</v>
      </c>
      <c r="K6" s="47"/>
    </row>
    <row r="7" spans="1:11" ht="15">
      <c r="A7" s="47">
        <v>1982</v>
      </c>
      <c r="B7" s="47">
        <v>4644166</v>
      </c>
      <c r="C7" s="47">
        <v>299684</v>
      </c>
      <c r="D7" s="47">
        <v>283298</v>
      </c>
      <c r="E7" s="47">
        <v>15280312</v>
      </c>
      <c r="F7" s="47">
        <v>1284965</v>
      </c>
      <c r="G7" s="47">
        <v>1236024</v>
      </c>
      <c r="H7" s="47">
        <v>74297248</v>
      </c>
      <c r="I7" s="47">
        <v>4633960</v>
      </c>
      <c r="J7" s="47">
        <v>4399181</v>
      </c>
      <c r="K7" s="47"/>
    </row>
    <row r="8" spans="1:11" ht="15">
      <c r="A8" s="47">
        <v>1983</v>
      </c>
      <c r="B8" s="47">
        <v>4766136</v>
      </c>
      <c r="C8" s="47">
        <v>351935</v>
      </c>
      <c r="D8" s="47">
        <v>333590</v>
      </c>
      <c r="E8" s="47">
        <v>15231531</v>
      </c>
      <c r="F8" s="47">
        <v>1415557</v>
      </c>
      <c r="G8" s="47">
        <v>1363871</v>
      </c>
      <c r="H8" s="47">
        <v>72971320</v>
      </c>
      <c r="I8" s="47">
        <v>5306787</v>
      </c>
      <c r="J8" s="47">
        <v>5075015</v>
      </c>
      <c r="K8" s="47"/>
    </row>
    <row r="9" spans="1:11" ht="15">
      <c r="A9" s="47">
        <v>1984</v>
      </c>
      <c r="B9" s="47">
        <v>5053676</v>
      </c>
      <c r="C9" s="47">
        <v>350677</v>
      </c>
      <c r="D9" s="47">
        <v>329450</v>
      </c>
      <c r="E9" s="47">
        <v>16080830</v>
      </c>
      <c r="F9" s="47">
        <v>1409531</v>
      </c>
      <c r="G9" s="47">
        <v>1352003</v>
      </c>
      <c r="H9" s="47">
        <v>77995566</v>
      </c>
      <c r="I9" s="47">
        <v>5517715</v>
      </c>
      <c r="J9" s="47">
        <v>5264979</v>
      </c>
      <c r="K9" s="47"/>
    </row>
    <row r="10" spans="1:11" ht="15">
      <c r="A10" s="47">
        <v>1985</v>
      </c>
      <c r="B10" s="47">
        <v>5302103</v>
      </c>
      <c r="C10" s="47">
        <v>351323</v>
      </c>
      <c r="D10" s="47">
        <v>328217</v>
      </c>
      <c r="E10" s="47">
        <v>16851827</v>
      </c>
      <c r="F10" s="47">
        <v>1406846</v>
      </c>
      <c r="G10" s="47">
        <v>1344457</v>
      </c>
      <c r="H10" s="47">
        <v>81119257</v>
      </c>
      <c r="I10" s="47">
        <v>5701485</v>
      </c>
      <c r="J10" s="47">
        <v>5435160</v>
      </c>
      <c r="K10" s="47"/>
    </row>
    <row r="11" spans="1:20" ht="15">
      <c r="A11" s="47">
        <v>1986</v>
      </c>
      <c r="B11" s="47">
        <v>5577135</v>
      </c>
      <c r="C11" s="47">
        <v>362895</v>
      </c>
      <c r="D11" s="47">
        <v>338307</v>
      </c>
      <c r="E11" s="47">
        <v>17549841</v>
      </c>
      <c r="F11" s="47">
        <v>1441236</v>
      </c>
      <c r="G11" s="47">
        <v>1375237</v>
      </c>
      <c r="H11" s="47">
        <v>83380465</v>
      </c>
      <c r="I11" s="47">
        <v>5806973</v>
      </c>
      <c r="J11" s="47">
        <v>5530396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">
      <c r="A12" s="47">
        <v>1987</v>
      </c>
      <c r="B12" s="47">
        <v>5962500</v>
      </c>
      <c r="C12" s="47">
        <v>388442</v>
      </c>
      <c r="D12" s="47">
        <v>362064</v>
      </c>
      <c r="E12" s="47">
        <v>18416653</v>
      </c>
      <c r="F12" s="47">
        <v>1516422</v>
      </c>
      <c r="G12" s="47">
        <v>1446647</v>
      </c>
      <c r="H12" s="47">
        <v>85483378</v>
      </c>
      <c r="I12" s="47">
        <v>5937060</v>
      </c>
      <c r="J12" s="47">
        <v>5651760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">
      <c r="A13" s="47">
        <v>1988</v>
      </c>
      <c r="B13" s="47">
        <v>6097450</v>
      </c>
      <c r="C13" s="47">
        <v>378450</v>
      </c>
      <c r="D13" s="47">
        <v>351550</v>
      </c>
      <c r="E13" s="47">
        <v>18801521</v>
      </c>
      <c r="F13" s="47">
        <v>1472878</v>
      </c>
      <c r="G13" s="47">
        <v>1400510</v>
      </c>
      <c r="H13" s="47">
        <v>87881632</v>
      </c>
      <c r="I13" s="47">
        <v>6018600</v>
      </c>
      <c r="J13" s="47">
        <v>5723787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5">
      <c r="A14" s="47">
        <v>1989</v>
      </c>
      <c r="B14" s="47">
        <v>6287892</v>
      </c>
      <c r="C14" s="47">
        <v>391478</v>
      </c>
      <c r="D14" s="47">
        <v>364052</v>
      </c>
      <c r="E14" s="47">
        <v>19335163</v>
      </c>
      <c r="F14" s="47">
        <v>1494959</v>
      </c>
      <c r="G14" s="47">
        <v>1420228</v>
      </c>
      <c r="H14" s="47">
        <v>91631203</v>
      </c>
      <c r="I14" s="47">
        <v>6107413</v>
      </c>
      <c r="J14" s="47">
        <v>5800985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5">
      <c r="A15" s="47">
        <v>1990</v>
      </c>
      <c r="B15" s="47">
        <v>6460638</v>
      </c>
      <c r="C15" s="47">
        <v>402564</v>
      </c>
      <c r="D15" s="47">
        <v>374557</v>
      </c>
      <c r="E15" s="47">
        <v>19815054</v>
      </c>
      <c r="F15" s="47">
        <v>1529707</v>
      </c>
      <c r="G15" s="47">
        <v>1453595</v>
      </c>
      <c r="H15" s="47">
        <v>93476087</v>
      </c>
      <c r="I15" s="47">
        <v>6175563</v>
      </c>
      <c r="J15" s="47">
        <v>5862938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5">
      <c r="A16" s="47">
        <v>1991</v>
      </c>
      <c r="B16" s="47">
        <v>6415683</v>
      </c>
      <c r="C16" s="47">
        <v>415197</v>
      </c>
      <c r="D16" s="47">
        <v>388590</v>
      </c>
      <c r="E16" s="47">
        <v>19600024</v>
      </c>
      <c r="F16" s="47">
        <v>1547316</v>
      </c>
      <c r="G16" s="47">
        <v>1472824</v>
      </c>
      <c r="H16" s="47">
        <v>92301543</v>
      </c>
      <c r="I16" s="47">
        <v>6200650</v>
      </c>
      <c r="J16" s="47">
        <v>5895807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5">
      <c r="A17" s="47">
        <v>1992</v>
      </c>
      <c r="B17" s="47">
        <v>6571253</v>
      </c>
      <c r="C17" s="47">
        <v>430098</v>
      </c>
      <c r="D17" s="47">
        <v>403264</v>
      </c>
      <c r="E17" s="47">
        <v>19672221</v>
      </c>
      <c r="F17" s="47">
        <v>1564245</v>
      </c>
      <c r="G17" s="47">
        <v>1490345</v>
      </c>
      <c r="H17" s="47">
        <v>92800870</v>
      </c>
      <c r="I17" s="47">
        <v>6317690</v>
      </c>
      <c r="J17" s="47">
        <v>6013409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">
      <c r="A18" s="47">
        <v>1993</v>
      </c>
      <c r="B18" s="47">
        <v>6727618</v>
      </c>
      <c r="C18" s="47">
        <v>441512</v>
      </c>
      <c r="D18" s="47">
        <v>414043</v>
      </c>
      <c r="E18" s="47">
        <v>19776732</v>
      </c>
      <c r="F18" s="47">
        <v>1551535</v>
      </c>
      <c r="G18" s="47">
        <v>1476171</v>
      </c>
      <c r="H18" s="47">
        <v>94789444</v>
      </c>
      <c r="I18" s="47">
        <v>6403367</v>
      </c>
      <c r="J18" s="47">
        <v>6090759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>
      <c r="A19" s="47">
        <v>1994</v>
      </c>
      <c r="B19" s="47">
        <v>6928226</v>
      </c>
      <c r="C19" s="47">
        <v>449089</v>
      </c>
      <c r="D19" s="47">
        <v>420365</v>
      </c>
      <c r="E19" s="47">
        <v>20320266</v>
      </c>
      <c r="F19" s="47">
        <v>1564175</v>
      </c>
      <c r="G19" s="47">
        <v>1486108</v>
      </c>
      <c r="H19" s="47">
        <v>96733300</v>
      </c>
      <c r="I19" s="47">
        <v>6509276</v>
      </c>
      <c r="J19" s="47">
        <v>6188078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">
      <c r="A20" s="47">
        <v>1995</v>
      </c>
      <c r="B20" s="47">
        <v>7208158</v>
      </c>
      <c r="C20" s="47">
        <v>456732</v>
      </c>
      <c r="D20" s="47">
        <v>425562</v>
      </c>
      <c r="E20" s="47">
        <v>21084574</v>
      </c>
      <c r="F20" s="47">
        <v>1567884</v>
      </c>
      <c r="G20" s="47">
        <v>1485448</v>
      </c>
      <c r="H20" s="47">
        <v>100334745</v>
      </c>
      <c r="I20" s="47">
        <v>6613218</v>
      </c>
      <c r="J20" s="47">
        <v>6276975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>
      <c r="A21" s="47">
        <v>1996</v>
      </c>
      <c r="B21" s="47">
        <v>7416595</v>
      </c>
      <c r="C21" s="47">
        <v>466386</v>
      </c>
      <c r="D21" s="47">
        <v>433880</v>
      </c>
      <c r="E21" s="47">
        <v>21487322</v>
      </c>
      <c r="F21" s="47">
        <v>1579264</v>
      </c>
      <c r="G21" s="47">
        <v>1494767</v>
      </c>
      <c r="H21" s="47">
        <v>102198864</v>
      </c>
      <c r="I21" s="47">
        <v>6738541</v>
      </c>
      <c r="J21" s="47">
        <v>6394211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5">
      <c r="A22" s="47">
        <v>1997</v>
      </c>
      <c r="B22" s="47">
        <v>7597133</v>
      </c>
      <c r="C22" s="47">
        <v>478635</v>
      </c>
      <c r="D22" s="47">
        <v>447472</v>
      </c>
      <c r="E22" s="47">
        <v>22002559</v>
      </c>
      <c r="F22" s="47">
        <v>1588717</v>
      </c>
      <c r="G22" s="47">
        <v>1503344</v>
      </c>
      <c r="H22" s="47">
        <v>105299123</v>
      </c>
      <c r="I22" s="47">
        <v>6894869</v>
      </c>
      <c r="J22" s="47">
        <v>6540670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5">
      <c r="A23" s="47">
        <v>1998</v>
      </c>
      <c r="B23" s="47">
        <v>7758086</v>
      </c>
      <c r="C23" s="47">
        <v>484935</v>
      </c>
      <c r="D23" s="47">
        <v>452766</v>
      </c>
      <c r="E23" s="47">
        <v>14240726</v>
      </c>
      <c r="F23" s="47">
        <v>1113137</v>
      </c>
      <c r="G23" s="47">
        <v>1059342</v>
      </c>
      <c r="H23" s="47">
        <v>108117731</v>
      </c>
      <c r="I23" s="47">
        <v>6941822</v>
      </c>
      <c r="J23" s="47">
        <v>6577219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5">
      <c r="A24" s="47">
        <v>1999</v>
      </c>
      <c r="B24" s="47">
        <v>7900273</v>
      </c>
      <c r="C24" s="47">
        <v>480298</v>
      </c>
      <c r="D24" s="47">
        <v>447425</v>
      </c>
      <c r="E24" s="47">
        <v>14476628</v>
      </c>
      <c r="F24" s="47">
        <v>1111260</v>
      </c>
      <c r="G24" s="47">
        <v>1055392</v>
      </c>
      <c r="H24" s="47">
        <v>110705661</v>
      </c>
      <c r="I24" s="47">
        <v>7008444</v>
      </c>
      <c r="J24" s="47">
        <v>6632900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>
      <c r="A25" s="47">
        <v>2000</v>
      </c>
      <c r="B25" s="47">
        <v>8113141</v>
      </c>
      <c r="C25" s="47">
        <v>482560</v>
      </c>
      <c r="D25" s="47">
        <v>447484</v>
      </c>
      <c r="E25" s="47">
        <v>14840775</v>
      </c>
      <c r="F25" s="47">
        <v>1113573</v>
      </c>
      <c r="G25" s="47">
        <v>1056637</v>
      </c>
      <c r="H25" s="47">
        <v>114064976</v>
      </c>
      <c r="I25" s="47">
        <v>7070048</v>
      </c>
      <c r="J25" s="47">
        <v>6682063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">
      <c r="A26" s="47">
        <v>2001</v>
      </c>
      <c r="B26" s="47">
        <v>8219519</v>
      </c>
      <c r="C26" s="47">
        <v>488373</v>
      </c>
      <c r="D26" s="47">
        <v>452843</v>
      </c>
      <c r="E26" s="47">
        <v>14890289</v>
      </c>
      <c r="F26" s="47">
        <v>1119950</v>
      </c>
      <c r="G26" s="47">
        <v>1063150</v>
      </c>
      <c r="H26" s="47">
        <v>115061184</v>
      </c>
      <c r="I26" s="47">
        <v>7095302</v>
      </c>
      <c r="J26" s="47">
        <v>6703961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5">
      <c r="A27" s="47">
        <v>2002</v>
      </c>
      <c r="B27" s="47">
        <v>8352174</v>
      </c>
      <c r="C27" s="47">
        <v>503354</v>
      </c>
      <c r="D27" s="47">
        <v>467926</v>
      </c>
      <c r="E27" s="47">
        <v>14819904</v>
      </c>
      <c r="F27" s="47">
        <v>1125693</v>
      </c>
      <c r="G27" s="47">
        <v>1069611</v>
      </c>
      <c r="H27" s="47">
        <v>112400654</v>
      </c>
      <c r="I27" s="47">
        <v>7200770</v>
      </c>
      <c r="J27" s="47">
        <v>6823140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5">
      <c r="A28" s="47">
        <v>2003</v>
      </c>
      <c r="B28" s="47">
        <v>8635903</v>
      </c>
      <c r="C28" s="47">
        <v>514085</v>
      </c>
      <c r="D28" s="47">
        <v>476757</v>
      </c>
      <c r="E28" s="47">
        <v>14867825</v>
      </c>
      <c r="F28" s="47">
        <v>1115906</v>
      </c>
      <c r="G28" s="47">
        <v>1058139</v>
      </c>
      <c r="H28" s="47">
        <v>113398043</v>
      </c>
      <c r="I28" s="47">
        <v>7254745</v>
      </c>
      <c r="J28" s="47">
        <v>6871309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5">
      <c r="A29" s="47">
        <v>2004</v>
      </c>
      <c r="B29" s="47">
        <v>8904761</v>
      </c>
      <c r="C29" s="47">
        <v>528940</v>
      </c>
      <c r="D29" s="47">
        <v>489557</v>
      </c>
      <c r="E29" s="47">
        <v>15351431</v>
      </c>
      <c r="F29" s="47">
        <v>1119849</v>
      </c>
      <c r="G29" s="47">
        <v>1059595</v>
      </c>
      <c r="H29" s="47">
        <v>115074924</v>
      </c>
      <c r="I29" s="47">
        <v>7387724</v>
      </c>
      <c r="J29" s="47">
        <v>6997094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">
      <c r="A30" s="47">
        <v>2005</v>
      </c>
      <c r="B30" s="47">
        <v>9171410</v>
      </c>
      <c r="C30" s="47">
        <v>540933</v>
      </c>
      <c r="D30" s="47">
        <v>500094</v>
      </c>
      <c r="E30" s="47">
        <v>15338672</v>
      </c>
      <c r="F30" s="47">
        <v>1123207</v>
      </c>
      <c r="G30" s="47">
        <v>1063001</v>
      </c>
      <c r="H30" s="47">
        <v>116317003</v>
      </c>
      <c r="I30" s="47">
        <v>7499702</v>
      </c>
      <c r="J30" s="47">
        <v>7104804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>
      <c r="A31" s="47">
        <v>2006</v>
      </c>
      <c r="B31" s="47">
        <v>9500528</v>
      </c>
      <c r="C31" s="47">
        <v>549529</v>
      </c>
      <c r="D31" s="47">
        <v>506927</v>
      </c>
      <c r="E31" s="47">
        <v>15767866</v>
      </c>
      <c r="F31" s="47">
        <v>1120319</v>
      </c>
      <c r="G31" s="47">
        <v>1058016</v>
      </c>
      <c r="H31" s="47">
        <v>119917165</v>
      </c>
      <c r="I31" s="47">
        <v>7601160</v>
      </c>
      <c r="J31" s="47">
        <v>7192104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5">
      <c r="A32" s="47">
        <v>2007</v>
      </c>
      <c r="B32" s="47">
        <v>9657310</v>
      </c>
      <c r="C32" s="47">
        <v>568586</v>
      </c>
      <c r="D32" s="47">
        <v>525876</v>
      </c>
      <c r="E32" s="47">
        <v>15759928</v>
      </c>
      <c r="F32" s="47">
        <v>1123629</v>
      </c>
      <c r="G32" s="47">
        <v>1062886</v>
      </c>
      <c r="H32" s="47">
        <v>120604265</v>
      </c>
      <c r="I32" s="47">
        <v>7705018</v>
      </c>
      <c r="J32" s="47">
        <v>7297935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5">
      <c r="A33" s="47">
        <v>2008</v>
      </c>
      <c r="B33" s="47">
        <v>9950103</v>
      </c>
      <c r="C33" s="47">
        <v>573520</v>
      </c>
      <c r="D33" s="47">
        <v>529958</v>
      </c>
      <c r="E33" s="47">
        <v>15614757</v>
      </c>
      <c r="F33" s="47">
        <v>1100943</v>
      </c>
      <c r="G33" s="47">
        <v>1041310</v>
      </c>
      <c r="H33" s="47">
        <v>120903551</v>
      </c>
      <c r="I33" s="47">
        <v>7601169</v>
      </c>
      <c r="J33" s="47">
        <v>7192659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5">
      <c r="A34" s="47">
        <v>2009</v>
      </c>
      <c r="B34" s="47">
        <v>9604652</v>
      </c>
      <c r="C34" s="47">
        <v>572367</v>
      </c>
      <c r="D34" s="47">
        <v>531421</v>
      </c>
      <c r="E34" s="47">
        <v>14802767</v>
      </c>
      <c r="F34" s="47">
        <v>1076645</v>
      </c>
      <c r="G34" s="47">
        <v>1021442</v>
      </c>
      <c r="H34" s="47">
        <v>114509626</v>
      </c>
      <c r="I34" s="47">
        <v>7433465</v>
      </c>
      <c r="J34" s="47">
        <v>7051053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5">
      <c r="A35" s="47">
        <v>2010</v>
      </c>
      <c r="B35" s="47">
        <v>9490973</v>
      </c>
      <c r="C35" s="47">
        <v>580831</v>
      </c>
      <c r="D35" s="47">
        <v>540923</v>
      </c>
      <c r="E35" s="47">
        <v>14496625</v>
      </c>
      <c r="F35" s="47">
        <v>1067984</v>
      </c>
      <c r="G35" s="47">
        <v>1013300</v>
      </c>
      <c r="H35" s="47">
        <v>111970095</v>
      </c>
      <c r="I35" s="47">
        <v>7396628</v>
      </c>
      <c r="J35" s="47">
        <v>7024751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5">
      <c r="A36" s="47">
        <v>2011</v>
      </c>
      <c r="B36" s="47">
        <v>9691577</v>
      </c>
      <c r="C36" s="47">
        <v>585613</v>
      </c>
      <c r="D36" s="47">
        <v>544316</v>
      </c>
      <c r="E36" s="47">
        <v>14698563</v>
      </c>
      <c r="F36" s="47">
        <v>1062942</v>
      </c>
      <c r="G36" s="47">
        <v>1006930</v>
      </c>
      <c r="H36" s="47">
        <v>113425965</v>
      </c>
      <c r="I36" s="47">
        <v>7354043</v>
      </c>
      <c r="J36" s="47">
        <v>6975629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5">
      <c r="A37" s="47">
        <v>2012</v>
      </c>
      <c r="B37" s="47">
        <v>10048664</v>
      </c>
      <c r="C37" s="47">
        <v>598512</v>
      </c>
      <c r="D37" s="47">
        <v>555470</v>
      </c>
      <c r="E37" s="47">
        <v>14807958</v>
      </c>
      <c r="F37" s="47">
        <v>1063842</v>
      </c>
      <c r="G37" s="47">
        <v>1006983</v>
      </c>
      <c r="H37" s="47">
        <v>115938468</v>
      </c>
      <c r="I37" s="47">
        <v>7431808</v>
      </c>
      <c r="J37" s="47">
        <v>7043701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">
      <c r="A38" s="47">
        <v>2013</v>
      </c>
      <c r="B38" s="47">
        <v>10431895</v>
      </c>
      <c r="C38" s="47">
        <v>609123</v>
      </c>
      <c r="D38" s="47">
        <v>564165</v>
      </c>
      <c r="E38" s="47">
        <v>15023362</v>
      </c>
      <c r="F38" s="47">
        <v>1063616</v>
      </c>
      <c r="G38" s="47">
        <v>1005204</v>
      </c>
      <c r="H38" s="47">
        <v>118266253</v>
      </c>
      <c r="I38" s="47">
        <v>7488353</v>
      </c>
      <c r="J38" s="47">
        <v>7091967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G1">
      <selection activeCell="S27" sqref="S27"/>
    </sheetView>
  </sheetViews>
  <sheetFormatPr defaultColWidth="8.796875" defaultRowHeight="15"/>
  <sheetData>
    <row r="1" spans="6:21" ht="30" customHeight="1">
      <c r="F1" t="s">
        <v>2025</v>
      </c>
      <c r="N1" s="51" t="s">
        <v>2023</v>
      </c>
      <c r="O1" s="51"/>
      <c r="P1" s="51"/>
      <c r="Q1" s="51"/>
      <c r="R1" s="51"/>
      <c r="S1" s="51"/>
      <c r="T1" s="51"/>
      <c r="U1" t="s">
        <v>2024</v>
      </c>
    </row>
    <row r="2" spans="1:256" ht="60">
      <c r="A2" s="43" t="s">
        <v>35</v>
      </c>
      <c r="B2" s="43"/>
      <c r="C2" s="66" t="s">
        <v>15</v>
      </c>
      <c r="D2" s="67"/>
      <c r="E2" s="46" t="s">
        <v>11</v>
      </c>
      <c r="F2" s="39" t="s">
        <v>2030</v>
      </c>
      <c r="G2" s="39" t="s">
        <v>2031</v>
      </c>
      <c r="H2" s="39" t="s">
        <v>2032</v>
      </c>
      <c r="I2" s="39" t="s">
        <v>2033</v>
      </c>
      <c r="J2" s="39" t="s">
        <v>2034</v>
      </c>
      <c r="K2" s="39" t="s">
        <v>2035</v>
      </c>
      <c r="L2" s="39" t="s">
        <v>2036</v>
      </c>
      <c r="M2" s="40" t="s">
        <v>1995</v>
      </c>
      <c r="N2" s="39" t="s">
        <v>2030</v>
      </c>
      <c r="O2" s="39" t="s">
        <v>2031</v>
      </c>
      <c r="P2" s="39" t="s">
        <v>2032</v>
      </c>
      <c r="Q2" s="39" t="s">
        <v>2034</v>
      </c>
      <c r="R2" s="39" t="s">
        <v>2035</v>
      </c>
      <c r="S2" s="39" t="s">
        <v>2036</v>
      </c>
      <c r="T2" s="40" t="s">
        <v>1995</v>
      </c>
      <c r="U2" s="39" t="s">
        <v>2030</v>
      </c>
      <c r="V2" s="39" t="s">
        <v>2031</v>
      </c>
      <c r="W2" s="39" t="s">
        <v>2032</v>
      </c>
      <c r="X2" s="39" t="s">
        <v>2034</v>
      </c>
      <c r="Y2" s="39" t="s">
        <v>2035</v>
      </c>
      <c r="Z2" s="39" t="s">
        <v>2036</v>
      </c>
      <c r="AA2" s="40" t="s">
        <v>1995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5">
      <c r="A3" s="10">
        <v>1982</v>
      </c>
      <c r="B3" s="10" t="s">
        <v>2026</v>
      </c>
      <c r="C3" s="11">
        <v>3.35</v>
      </c>
      <c r="D3" s="11">
        <v>7.895496131473429</v>
      </c>
      <c r="E3" s="13">
        <v>9.7</v>
      </c>
      <c r="F3" s="47">
        <v>4644166</v>
      </c>
      <c r="G3" s="47">
        <v>299684</v>
      </c>
      <c r="H3" s="47">
        <v>283298</v>
      </c>
      <c r="I3" s="47">
        <v>1236024</v>
      </c>
      <c r="J3" s="47">
        <v>74297248</v>
      </c>
      <c r="K3" s="47">
        <v>4633960</v>
      </c>
      <c r="L3" s="47">
        <v>4399181</v>
      </c>
      <c r="M3" s="37">
        <v>387767180.40414506</v>
      </c>
      <c r="N3" s="6">
        <v>102394</v>
      </c>
      <c r="O3" s="6">
        <v>11390</v>
      </c>
      <c r="P3" s="6">
        <v>12664</v>
      </c>
      <c r="Q3" s="6">
        <v>-553152</v>
      </c>
      <c r="R3" s="6">
        <v>47450</v>
      </c>
      <c r="S3" s="6">
        <v>47899</v>
      </c>
      <c r="T3" s="6">
        <v>-31127122.13710904</v>
      </c>
      <c r="U3" s="50">
        <v>0.022544945012651363</v>
      </c>
      <c r="V3" s="50">
        <v>0.0395082797422075</v>
      </c>
      <c r="W3" s="50">
        <v>0.04679382487048933</v>
      </c>
      <c r="X3" s="50">
        <v>-0.007390100787704523</v>
      </c>
      <c r="Y3" s="50">
        <v>0.010345556861317107</v>
      </c>
      <c r="Z3" s="50">
        <v>0.011008020165091503</v>
      </c>
      <c r="AA3" s="50">
        <v>-0.0743078192954022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5">
      <c r="A4" s="10">
        <v>1992</v>
      </c>
      <c r="B4" s="10" t="s">
        <v>2029</v>
      </c>
      <c r="C4" s="11">
        <v>4.25</v>
      </c>
      <c r="D4" s="11">
        <v>7.0296559787562884</v>
      </c>
      <c r="E4" s="15">
        <v>7.5</v>
      </c>
      <c r="F4" s="47">
        <v>6571253</v>
      </c>
      <c r="G4" s="47">
        <v>430098</v>
      </c>
      <c r="H4" s="47">
        <v>403264</v>
      </c>
      <c r="I4" s="47">
        <v>1490345</v>
      </c>
      <c r="J4" s="47">
        <v>92800870</v>
      </c>
      <c r="K4" s="47">
        <v>6317690</v>
      </c>
      <c r="L4" s="47">
        <v>6013409</v>
      </c>
      <c r="M4" s="37">
        <v>621013259.0947968</v>
      </c>
      <c r="N4" s="6">
        <v>155570</v>
      </c>
      <c r="O4" s="6">
        <v>14901</v>
      </c>
      <c r="P4" s="6">
        <v>14674</v>
      </c>
      <c r="Q4" s="6">
        <v>499327</v>
      </c>
      <c r="R4" s="6">
        <v>117040</v>
      </c>
      <c r="S4" s="6">
        <v>117602</v>
      </c>
      <c r="T4" s="6">
        <v>48182150.8642534</v>
      </c>
      <c r="U4" s="50">
        <v>0.024248392571765143</v>
      </c>
      <c r="V4" s="50">
        <v>0.03588898763719395</v>
      </c>
      <c r="W4" s="50">
        <v>0.037762165778841394</v>
      </c>
      <c r="X4" s="50">
        <v>0.005409736216435812</v>
      </c>
      <c r="Y4" s="50">
        <v>0.018875440478014482</v>
      </c>
      <c r="Z4" s="50">
        <v>0.019946718065906754</v>
      </c>
      <c r="AA4" s="50">
        <v>0.08411231543113384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">
      <c r="A5" s="10">
        <v>1998</v>
      </c>
      <c r="B5" s="10" t="s">
        <v>2027</v>
      </c>
      <c r="C5" s="11">
        <v>5.15</v>
      </c>
      <c r="D5" s="11">
        <v>7.474610488975446</v>
      </c>
      <c r="E5" s="15">
        <v>4.5</v>
      </c>
      <c r="F5" s="47">
        <v>7758086</v>
      </c>
      <c r="G5" s="47">
        <v>484935</v>
      </c>
      <c r="H5" s="47">
        <v>452766</v>
      </c>
      <c r="I5" s="47">
        <v>1059342</v>
      </c>
      <c r="J5" s="47">
        <v>108117731</v>
      </c>
      <c r="K5" s="47">
        <v>6941822</v>
      </c>
      <c r="L5" s="47">
        <v>6577219</v>
      </c>
      <c r="M5" s="37">
        <v>895348439.5582821</v>
      </c>
      <c r="N5" s="6">
        <v>160953</v>
      </c>
      <c r="O5" s="6">
        <v>6300</v>
      </c>
      <c r="P5" s="6">
        <v>5294</v>
      </c>
      <c r="Q5" s="6">
        <v>2818608</v>
      </c>
      <c r="R5" s="6">
        <v>46953</v>
      </c>
      <c r="S5" s="6">
        <v>36549</v>
      </c>
      <c r="T5" s="6">
        <v>75037771.15329766</v>
      </c>
      <c r="U5" s="50">
        <v>0.02118601846249102</v>
      </c>
      <c r="V5" s="50">
        <v>0.013162430662195579</v>
      </c>
      <c r="W5" s="50">
        <v>0.011830907855687078</v>
      </c>
      <c r="X5" s="50">
        <v>0.026767630343891957</v>
      </c>
      <c r="Y5" s="50">
        <v>0.006809846568513578</v>
      </c>
      <c r="Z5" s="50">
        <v>0.005587959643278184</v>
      </c>
      <c r="AA5" s="50">
        <v>0.09147482050818789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10">
        <v>2010</v>
      </c>
      <c r="B6" s="10" t="s">
        <v>2028</v>
      </c>
      <c r="C6" s="11">
        <v>7.25</v>
      </c>
      <c r="D6" s="11">
        <v>7.871078303850154</v>
      </c>
      <c r="E6" s="6">
        <v>9.6</v>
      </c>
      <c r="F6" s="47">
        <v>9490973</v>
      </c>
      <c r="G6" s="47">
        <v>580831</v>
      </c>
      <c r="H6" s="47">
        <v>540923</v>
      </c>
      <c r="I6" s="47">
        <v>1013300</v>
      </c>
      <c r="J6" s="47">
        <v>111970095</v>
      </c>
      <c r="K6" s="47">
        <v>7396628</v>
      </c>
      <c r="L6" s="47">
        <v>7024751</v>
      </c>
      <c r="M6" s="37">
        <v>1072491707.625564</v>
      </c>
      <c r="N6" s="6">
        <v>-113679</v>
      </c>
      <c r="O6" s="6">
        <v>8464</v>
      </c>
      <c r="P6" s="6">
        <v>9502</v>
      </c>
      <c r="Q6" s="6">
        <v>-2539531</v>
      </c>
      <c r="R6" s="6">
        <v>-36837</v>
      </c>
      <c r="S6" s="6">
        <v>-26302</v>
      </c>
      <c r="T6" s="6">
        <v>36717132.088477135</v>
      </c>
      <c r="U6" s="50">
        <v>-0.011835827055472703</v>
      </c>
      <c r="V6" s="50">
        <v>0.014787714875246216</v>
      </c>
      <c r="W6" s="50">
        <v>0.01788036227397871</v>
      </c>
      <c r="X6" s="50">
        <v>-0.02217744558872281</v>
      </c>
      <c r="Y6" s="50">
        <v>-0.0049555624463154535</v>
      </c>
      <c r="Z6" s="50">
        <v>-0.003730222989388965</v>
      </c>
      <c r="AA6" s="50">
        <v>0.03544896057082503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I2" sqref="I1:P16384"/>
    </sheetView>
  </sheetViews>
  <sheetFormatPr defaultColWidth="8.796875" defaultRowHeight="13.5" customHeight="1"/>
  <cols>
    <col min="1" max="1" width="13.796875" style="61" customWidth="1"/>
    <col min="2" max="9" width="8.796875" style="61" customWidth="1"/>
    <col min="10" max="10" width="11.5" style="61" bestFit="1" customWidth="1"/>
    <col min="11" max="16384" width="8.796875" style="61" customWidth="1"/>
  </cols>
  <sheetData>
    <row r="1" spans="3:16" ht="13.5" customHeight="1">
      <c r="C1" s="71" t="s">
        <v>2102</v>
      </c>
      <c r="D1" s="71"/>
      <c r="E1" s="71"/>
      <c r="F1" s="71"/>
      <c r="G1" s="71"/>
      <c r="H1" s="71"/>
      <c r="I1" s="71"/>
      <c r="J1" s="71" t="s">
        <v>2103</v>
      </c>
      <c r="K1" s="71"/>
      <c r="L1" s="71"/>
      <c r="M1" s="71"/>
      <c r="N1" s="71"/>
      <c r="O1" s="71"/>
      <c r="P1" s="71"/>
    </row>
    <row r="2" spans="1:16" s="63" customFormat="1" ht="75">
      <c r="A2" s="62" t="s">
        <v>2101</v>
      </c>
      <c r="B2" s="62" t="s">
        <v>2019</v>
      </c>
      <c r="C2" s="62" t="s">
        <v>40</v>
      </c>
      <c r="D2" s="62" t="s">
        <v>41</v>
      </c>
      <c r="E2" s="62" t="s">
        <v>42</v>
      </c>
      <c r="F2" s="62" t="s">
        <v>43</v>
      </c>
      <c r="G2" s="62" t="s">
        <v>44</v>
      </c>
      <c r="H2" s="62" t="s">
        <v>45</v>
      </c>
      <c r="I2" s="62" t="s">
        <v>46</v>
      </c>
      <c r="J2" s="62" t="s">
        <v>40</v>
      </c>
      <c r="K2" s="62" t="s">
        <v>41</v>
      </c>
      <c r="L2" s="62" t="s">
        <v>42</v>
      </c>
      <c r="M2" s="62" t="s">
        <v>43</v>
      </c>
      <c r="N2" s="62" t="s">
        <v>44</v>
      </c>
      <c r="O2" s="62" t="s">
        <v>45</v>
      </c>
      <c r="P2" s="62" t="s">
        <v>46</v>
      </c>
    </row>
    <row r="3" spans="1:16" ht="13.5" customHeight="1">
      <c r="A3" s="61" t="s">
        <v>2075</v>
      </c>
      <c r="B3" s="61" t="b">
        <v>1</v>
      </c>
      <c r="C3" s="61">
        <v>28912</v>
      </c>
      <c r="E3" s="61">
        <v>2023</v>
      </c>
      <c r="F3" s="61">
        <v>3369.3</v>
      </c>
      <c r="J3" s="61">
        <v>1593</v>
      </c>
      <c r="K3" s="61" t="s">
        <v>2076</v>
      </c>
      <c r="L3" s="61">
        <v>113</v>
      </c>
      <c r="M3" s="61">
        <v>183.9000000000001</v>
      </c>
      <c r="N3" s="61" t="s">
        <v>2076</v>
      </c>
      <c r="O3" s="61" t="s">
        <v>2076</v>
      </c>
      <c r="P3" s="61" t="s">
        <v>2076</v>
      </c>
    </row>
    <row r="4" spans="1:16" ht="13.5" customHeight="1">
      <c r="A4" s="61" t="s">
        <v>2077</v>
      </c>
      <c r="B4" s="61" t="b">
        <v>1</v>
      </c>
      <c r="C4" s="61">
        <v>37430</v>
      </c>
      <c r="E4" s="61">
        <v>2545</v>
      </c>
      <c r="F4" s="61">
        <v>4222.4</v>
      </c>
      <c r="J4" s="61">
        <v>4685</v>
      </c>
      <c r="K4" s="61" t="s">
        <v>2076</v>
      </c>
      <c r="L4" s="61">
        <v>303</v>
      </c>
      <c r="M4" s="61">
        <v>527.1999999999998</v>
      </c>
      <c r="N4" s="61" t="s">
        <v>2076</v>
      </c>
      <c r="O4" s="61" t="s">
        <v>2076</v>
      </c>
      <c r="P4" s="61" t="s">
        <v>2076</v>
      </c>
    </row>
    <row r="5" spans="1:16" ht="13.5" customHeight="1">
      <c r="A5" s="61" t="s">
        <v>2078</v>
      </c>
      <c r="B5" s="61" t="b">
        <v>1</v>
      </c>
      <c r="C5" s="61">
        <v>40936</v>
      </c>
      <c r="E5" s="61">
        <v>2838</v>
      </c>
      <c r="F5" s="61">
        <v>4697.9</v>
      </c>
      <c r="J5" s="61">
        <v>3342</v>
      </c>
      <c r="K5" s="61" t="s">
        <v>2076</v>
      </c>
      <c r="L5" s="61">
        <v>121</v>
      </c>
      <c r="M5" s="61">
        <v>200.39999999999964</v>
      </c>
      <c r="N5" s="61" t="s">
        <v>2076</v>
      </c>
      <c r="O5" s="61" t="s">
        <v>2076</v>
      </c>
      <c r="P5" s="61" t="s">
        <v>2076</v>
      </c>
    </row>
    <row r="6" spans="1:16" ht="13.5" customHeight="1">
      <c r="A6" s="61" t="s">
        <v>2079</v>
      </c>
      <c r="B6" s="61" t="b">
        <v>1</v>
      </c>
      <c r="C6" s="61">
        <v>45485</v>
      </c>
      <c r="E6" s="61">
        <v>3258</v>
      </c>
      <c r="F6" s="61">
        <v>5328</v>
      </c>
      <c r="J6" s="61">
        <v>442</v>
      </c>
      <c r="K6" s="61" t="s">
        <v>2076</v>
      </c>
      <c r="L6" s="61">
        <v>-14</v>
      </c>
      <c r="M6" s="61">
        <v>-49.399999999999636</v>
      </c>
      <c r="N6" s="61" t="s">
        <v>2076</v>
      </c>
      <c r="O6" s="61" t="s">
        <v>2076</v>
      </c>
      <c r="P6" s="61" t="s">
        <v>2076</v>
      </c>
    </row>
    <row r="7" spans="1:16" ht="13.5" customHeight="1">
      <c r="A7" s="61" t="s">
        <v>2080</v>
      </c>
      <c r="B7" s="61" t="b">
        <v>1</v>
      </c>
      <c r="C7" s="61">
        <v>46888</v>
      </c>
      <c r="E7" s="61">
        <v>3576</v>
      </c>
      <c r="F7" s="61">
        <v>5698.5</v>
      </c>
      <c r="J7" s="61">
        <v>1296</v>
      </c>
      <c r="K7" s="61" t="s">
        <v>2076</v>
      </c>
      <c r="L7" s="61">
        <v>101</v>
      </c>
      <c r="M7" s="61">
        <v>136.69999999999982</v>
      </c>
      <c r="N7" s="61" t="s">
        <v>2076</v>
      </c>
      <c r="O7" s="61" t="s">
        <v>2076</v>
      </c>
      <c r="P7" s="61" t="s">
        <v>2076</v>
      </c>
    </row>
    <row r="8" spans="1:16" ht="13.5" customHeight="1">
      <c r="A8" s="61" t="s">
        <v>2081</v>
      </c>
      <c r="B8" s="61" t="b">
        <v>1</v>
      </c>
      <c r="C8" s="61">
        <v>49117</v>
      </c>
      <c r="D8" s="61">
        <v>1579501</v>
      </c>
      <c r="E8" s="61">
        <v>3803</v>
      </c>
      <c r="F8" s="61">
        <v>6022.1</v>
      </c>
      <c r="J8" s="61">
        <v>1457</v>
      </c>
      <c r="K8" s="61" t="s">
        <v>2076</v>
      </c>
      <c r="L8" s="61">
        <v>146</v>
      </c>
      <c r="M8" s="61">
        <v>217.60000000000036</v>
      </c>
      <c r="N8" s="61" t="s">
        <v>2076</v>
      </c>
      <c r="O8" s="61" t="s">
        <v>2076</v>
      </c>
      <c r="P8" s="61" t="s">
        <v>2076</v>
      </c>
    </row>
    <row r="9" spans="1:16" ht="13.5" customHeight="1">
      <c r="A9" s="61" t="s">
        <v>2082</v>
      </c>
      <c r="B9" s="61" t="b">
        <v>1</v>
      </c>
      <c r="C9" s="61">
        <v>55396</v>
      </c>
      <c r="D9" s="61">
        <v>1738044</v>
      </c>
      <c r="E9" s="61">
        <v>4378</v>
      </c>
      <c r="F9" s="61">
        <v>6856.5</v>
      </c>
      <c r="J9" s="61">
        <v>1321</v>
      </c>
      <c r="K9" s="61">
        <v>33795</v>
      </c>
      <c r="L9" s="61">
        <v>169</v>
      </c>
      <c r="M9" s="61">
        <v>229.80000000000018</v>
      </c>
      <c r="N9" s="61" t="s">
        <v>2076</v>
      </c>
      <c r="O9" s="61" t="s">
        <v>2076</v>
      </c>
      <c r="P9" s="61" t="s">
        <v>2076</v>
      </c>
    </row>
    <row r="10" spans="1:16" ht="13.5" customHeight="1">
      <c r="A10" s="61" t="s">
        <v>2083</v>
      </c>
      <c r="B10" s="61" t="b">
        <v>1</v>
      </c>
      <c r="C10" s="61">
        <v>57476</v>
      </c>
      <c r="D10" s="61">
        <v>1788600</v>
      </c>
      <c r="E10" s="61">
        <v>4591</v>
      </c>
      <c r="F10" s="61">
        <v>7173.4</v>
      </c>
      <c r="J10" s="61">
        <v>2080</v>
      </c>
      <c r="K10" s="61">
        <v>50556</v>
      </c>
      <c r="L10" s="61">
        <v>213</v>
      </c>
      <c r="M10" s="61">
        <v>316.89999999999964</v>
      </c>
      <c r="N10" s="61" t="s">
        <v>2076</v>
      </c>
      <c r="O10" s="61" t="s">
        <v>2076</v>
      </c>
      <c r="P10" s="61" t="s">
        <v>2076</v>
      </c>
    </row>
    <row r="11" spans="1:16" ht="13.5" customHeight="1">
      <c r="A11" s="61" t="s">
        <v>2084</v>
      </c>
      <c r="B11" s="61" t="b">
        <v>1</v>
      </c>
      <c r="C11" s="61">
        <v>61796</v>
      </c>
      <c r="D11" s="61">
        <v>1814996</v>
      </c>
      <c r="E11" s="61">
        <v>5502</v>
      </c>
      <c r="F11" s="61">
        <v>8534.6</v>
      </c>
      <c r="J11" s="61">
        <v>-2530</v>
      </c>
      <c r="K11" s="61">
        <v>-122935</v>
      </c>
      <c r="L11" s="61">
        <v>37</v>
      </c>
      <c r="M11" s="61">
        <v>4.200000000000728</v>
      </c>
      <c r="N11" s="61" t="s">
        <v>2076</v>
      </c>
      <c r="O11" s="61" t="s">
        <v>2076</v>
      </c>
      <c r="P11" s="61" t="s">
        <v>2076</v>
      </c>
    </row>
    <row r="12" spans="1:16" ht="13.5" customHeight="1">
      <c r="A12" s="61" t="s">
        <v>2085</v>
      </c>
      <c r="B12" s="61" t="b">
        <v>1</v>
      </c>
      <c r="C12" s="61">
        <v>63537</v>
      </c>
      <c r="D12" s="61">
        <v>1894207</v>
      </c>
      <c r="E12" s="61">
        <v>5681</v>
      </c>
      <c r="F12" s="61">
        <v>8805.4</v>
      </c>
      <c r="J12" s="61">
        <v>864</v>
      </c>
      <c r="K12" s="61">
        <v>37295</v>
      </c>
      <c r="L12" s="61">
        <v>205</v>
      </c>
      <c r="M12" s="61">
        <v>290.60000000000036</v>
      </c>
      <c r="N12" s="61" t="s">
        <v>2076</v>
      </c>
      <c r="O12" s="61" t="s">
        <v>2076</v>
      </c>
      <c r="P12" s="61" t="s">
        <v>2076</v>
      </c>
    </row>
    <row r="13" spans="1:16" ht="13.5" customHeight="1">
      <c r="A13" s="61" t="s">
        <v>2086</v>
      </c>
      <c r="B13" s="61" t="b">
        <v>1</v>
      </c>
      <c r="C13" s="61">
        <v>65636</v>
      </c>
      <c r="D13" s="61">
        <v>1913678</v>
      </c>
      <c r="E13" s="61">
        <v>5911</v>
      </c>
      <c r="F13" s="61">
        <v>9129.4</v>
      </c>
      <c r="J13" s="61">
        <v>2099</v>
      </c>
      <c r="K13" s="61">
        <v>19471</v>
      </c>
      <c r="L13" s="61">
        <v>230</v>
      </c>
      <c r="M13" s="61">
        <v>324</v>
      </c>
      <c r="N13" s="61" t="s">
        <v>2076</v>
      </c>
      <c r="O13" s="61" t="s">
        <v>2076</v>
      </c>
      <c r="P13" s="61" t="s">
        <v>2076</v>
      </c>
    </row>
    <row r="14" spans="1:16" ht="13.5" customHeight="1">
      <c r="A14" s="61" t="s">
        <v>2087</v>
      </c>
      <c r="B14" s="61" t="b">
        <v>1</v>
      </c>
      <c r="C14" s="61">
        <v>72873</v>
      </c>
      <c r="D14" s="61">
        <v>2123860</v>
      </c>
      <c r="E14" s="61">
        <v>6571</v>
      </c>
      <c r="F14" s="61">
        <v>10120.4</v>
      </c>
      <c r="J14" s="61">
        <v>3889</v>
      </c>
      <c r="K14" s="61">
        <v>127751</v>
      </c>
      <c r="L14" s="61">
        <v>320</v>
      </c>
      <c r="M14" s="61">
        <v>479</v>
      </c>
      <c r="N14" s="61" t="s">
        <v>2076</v>
      </c>
      <c r="O14" s="61" t="s">
        <v>2076</v>
      </c>
      <c r="P14" s="61" t="s">
        <v>2076</v>
      </c>
    </row>
    <row r="15" spans="1:16" ht="13.5" customHeight="1">
      <c r="A15" s="61" t="s">
        <v>2088</v>
      </c>
      <c r="B15" s="61" t="b">
        <v>1</v>
      </c>
      <c r="C15" s="61">
        <v>74601</v>
      </c>
      <c r="D15" s="61">
        <v>2155825</v>
      </c>
      <c r="E15" s="61">
        <v>6713</v>
      </c>
      <c r="F15" s="61">
        <v>10268.9</v>
      </c>
      <c r="J15" s="61">
        <v>1728</v>
      </c>
      <c r="K15" s="61">
        <v>31965</v>
      </c>
      <c r="L15" s="61">
        <v>142</v>
      </c>
      <c r="M15" s="61">
        <v>148.5</v>
      </c>
      <c r="N15" s="61" t="s">
        <v>2076</v>
      </c>
      <c r="O15" s="61" t="s">
        <v>2076</v>
      </c>
      <c r="P15" s="61" t="s">
        <v>2076</v>
      </c>
    </row>
    <row r="16" spans="1:16" ht="13.5" customHeight="1">
      <c r="A16" s="61" t="s">
        <v>2089</v>
      </c>
      <c r="B16" s="61" t="b">
        <v>1</v>
      </c>
      <c r="C16" s="61">
        <v>74677</v>
      </c>
      <c r="D16" s="61">
        <v>2149311</v>
      </c>
      <c r="E16" s="61">
        <v>6780</v>
      </c>
      <c r="F16" s="61">
        <v>10289.3</v>
      </c>
      <c r="J16" s="61">
        <v>76</v>
      </c>
      <c r="K16" s="61">
        <v>-6514</v>
      </c>
      <c r="L16" s="61">
        <v>67</v>
      </c>
      <c r="M16" s="61">
        <v>20.399999999999636</v>
      </c>
      <c r="N16" s="61" t="s">
        <v>2076</v>
      </c>
      <c r="O16" s="61" t="s">
        <v>2076</v>
      </c>
      <c r="P16" s="61" t="s">
        <v>2076</v>
      </c>
    </row>
    <row r="17" spans="1:16" ht="13.5" customHeight="1">
      <c r="A17" s="61" t="s">
        <v>2090</v>
      </c>
      <c r="B17" s="61" t="b">
        <v>1</v>
      </c>
      <c r="C17" s="61">
        <v>74526</v>
      </c>
      <c r="D17" s="61">
        <v>2053434</v>
      </c>
      <c r="E17" s="61">
        <v>6839</v>
      </c>
      <c r="F17" s="61">
        <v>10324.7</v>
      </c>
      <c r="J17" s="61">
        <v>-151</v>
      </c>
      <c r="K17" s="61">
        <v>-95877</v>
      </c>
      <c r="L17" s="61">
        <v>59</v>
      </c>
      <c r="M17" s="61">
        <v>35.400000000001455</v>
      </c>
      <c r="N17" s="61" t="s">
        <v>2076</v>
      </c>
      <c r="O17" s="61" t="s">
        <v>2076</v>
      </c>
      <c r="P17" s="61" t="s">
        <v>2076</v>
      </c>
    </row>
    <row r="18" spans="1:16" ht="13.5" customHeight="1">
      <c r="A18" s="61" t="s">
        <v>2091</v>
      </c>
      <c r="B18" s="61" t="b">
        <v>1</v>
      </c>
      <c r="C18" s="61">
        <v>89881</v>
      </c>
      <c r="D18" s="61">
        <v>2466122</v>
      </c>
      <c r="E18" s="61">
        <v>9228</v>
      </c>
      <c r="F18" s="61">
        <v>12906.1</v>
      </c>
      <c r="G18" s="61">
        <v>5792.1</v>
      </c>
      <c r="H18" s="61">
        <v>2410.7</v>
      </c>
      <c r="I18" s="61">
        <v>3047.3</v>
      </c>
      <c r="J18" s="61">
        <v>-1429</v>
      </c>
      <c r="K18" s="61">
        <v>-70672</v>
      </c>
      <c r="L18" s="61">
        <v>-61</v>
      </c>
      <c r="M18" s="61">
        <v>-331.7999999999993</v>
      </c>
      <c r="N18" s="61">
        <v>-34.399999999999636</v>
      </c>
      <c r="O18" s="61">
        <v>-13.300000000000182</v>
      </c>
      <c r="P18" s="61">
        <v>-16.799999999999727</v>
      </c>
    </row>
    <row r="19" spans="1:16" ht="13.5" customHeight="1">
      <c r="A19" s="61" t="s">
        <v>2092</v>
      </c>
      <c r="B19" s="61" t="b">
        <v>1</v>
      </c>
      <c r="C19" s="61">
        <v>89788</v>
      </c>
      <c r="D19" s="61">
        <v>2491518</v>
      </c>
      <c r="E19" s="61">
        <v>9362</v>
      </c>
      <c r="F19" s="61">
        <v>12839.9</v>
      </c>
      <c r="G19" s="61">
        <v>5886.9</v>
      </c>
      <c r="H19" s="61">
        <v>2449.6</v>
      </c>
      <c r="I19" s="61">
        <v>3096.2</v>
      </c>
      <c r="J19" s="61">
        <v>-93</v>
      </c>
      <c r="K19" s="61">
        <v>25396</v>
      </c>
      <c r="L19" s="61">
        <v>134</v>
      </c>
      <c r="M19" s="61">
        <v>-66.20000000000073</v>
      </c>
      <c r="N19" s="61">
        <v>94.79999999999927</v>
      </c>
      <c r="O19" s="61">
        <v>38.90000000000009</v>
      </c>
      <c r="P19" s="61">
        <v>48.899999999999636</v>
      </c>
    </row>
    <row r="20" spans="1:16" ht="13.5" customHeight="1">
      <c r="A20" s="61" t="s">
        <v>2093</v>
      </c>
      <c r="B20" s="61" t="b">
        <v>1</v>
      </c>
      <c r="C20" s="61">
        <v>104207</v>
      </c>
      <c r="D20" s="61">
        <v>2942107</v>
      </c>
      <c r="E20" s="61">
        <v>11062</v>
      </c>
      <c r="F20" s="61">
        <v>14465</v>
      </c>
      <c r="G20" s="61">
        <v>6884.5</v>
      </c>
      <c r="H20" s="61">
        <v>2862.9</v>
      </c>
      <c r="I20" s="61">
        <v>3617.9</v>
      </c>
      <c r="J20" s="61">
        <v>3084</v>
      </c>
      <c r="K20" s="61">
        <v>100461</v>
      </c>
      <c r="L20" s="61">
        <v>204</v>
      </c>
      <c r="M20" s="61">
        <v>208.39999999999964</v>
      </c>
      <c r="N20" s="61">
        <v>97.10000000000036</v>
      </c>
      <c r="O20" s="61">
        <v>39.59999999999991</v>
      </c>
      <c r="P20" s="61">
        <v>50.09999999999991</v>
      </c>
    </row>
    <row r="21" spans="1:16" ht="13.5" customHeight="1">
      <c r="A21" s="61" t="s">
        <v>2094</v>
      </c>
      <c r="B21" s="61" t="b">
        <v>1</v>
      </c>
      <c r="C21" s="61">
        <v>106789</v>
      </c>
      <c r="D21" s="61">
        <v>2990495</v>
      </c>
      <c r="E21" s="61">
        <v>11311</v>
      </c>
      <c r="F21" s="61">
        <v>14673.5</v>
      </c>
      <c r="G21" s="61">
        <v>7008.8</v>
      </c>
      <c r="H21" s="61">
        <v>2912.2</v>
      </c>
      <c r="I21" s="61">
        <v>3683.8</v>
      </c>
      <c r="J21" s="61">
        <v>2863</v>
      </c>
      <c r="K21" s="61">
        <v>55758</v>
      </c>
      <c r="L21" s="61">
        <v>252</v>
      </c>
      <c r="M21" s="61">
        <v>248</v>
      </c>
      <c r="N21" s="61">
        <v>115</v>
      </c>
      <c r="O21" s="61">
        <v>48.19999999999982</v>
      </c>
      <c r="P21" s="61">
        <v>60.5</v>
      </c>
    </row>
    <row r="22" spans="1:16" ht="13.5" customHeight="1">
      <c r="A22" s="61" t="s">
        <v>2095</v>
      </c>
      <c r="B22" s="61" t="b">
        <v>1</v>
      </c>
      <c r="C22" s="61">
        <v>114931</v>
      </c>
      <c r="D22" s="61">
        <v>3187800</v>
      </c>
      <c r="E22" s="61">
        <v>13463</v>
      </c>
      <c r="F22" s="61">
        <v>15298.8</v>
      </c>
      <c r="G22" s="61">
        <v>8718.6</v>
      </c>
      <c r="H22" s="61">
        <v>3491.9</v>
      </c>
      <c r="I22" s="61">
        <v>4583.3</v>
      </c>
      <c r="J22" s="61">
        <v>-950</v>
      </c>
      <c r="K22" s="61">
        <v>-37058</v>
      </c>
      <c r="L22" s="61">
        <v>46</v>
      </c>
      <c r="M22" s="61">
        <v>-207.60000000000036</v>
      </c>
      <c r="N22" s="61">
        <v>48</v>
      </c>
      <c r="O22" s="61">
        <v>33.09999999999991</v>
      </c>
      <c r="P22" s="61">
        <v>9.900000000000546</v>
      </c>
    </row>
    <row r="23" spans="1:16" ht="13.5" customHeight="1">
      <c r="A23" s="61" t="s">
        <v>2096</v>
      </c>
      <c r="B23" s="61" t="b">
        <v>1</v>
      </c>
      <c r="C23" s="61">
        <v>108170</v>
      </c>
      <c r="D23" s="61">
        <v>2949971</v>
      </c>
      <c r="E23" s="61">
        <v>13078</v>
      </c>
      <c r="F23" s="61">
        <v>14495.2</v>
      </c>
      <c r="G23" s="61">
        <v>8546.1</v>
      </c>
      <c r="H23" s="61">
        <v>3460.7</v>
      </c>
      <c r="I23" s="61">
        <v>4478.5</v>
      </c>
      <c r="J23" s="61">
        <v>-6761</v>
      </c>
      <c r="K23" s="61">
        <v>-237829</v>
      </c>
      <c r="L23" s="61">
        <v>-385</v>
      </c>
      <c r="M23" s="61">
        <v>-803.5999999999985</v>
      </c>
      <c r="N23" s="61">
        <v>-172.5</v>
      </c>
      <c r="O23" s="61">
        <v>-31.200000000000273</v>
      </c>
      <c r="P23" s="61">
        <v>-104.80000000000018</v>
      </c>
    </row>
    <row r="24" spans="1:16" ht="13.5" customHeight="1">
      <c r="A24" s="61" t="s">
        <v>2097</v>
      </c>
      <c r="B24" s="61" t="b">
        <v>1</v>
      </c>
      <c r="C24" s="61">
        <v>107889</v>
      </c>
      <c r="D24" s="61">
        <v>2979691</v>
      </c>
      <c r="E24" s="61">
        <v>13048</v>
      </c>
      <c r="F24" s="61">
        <v>14456.4</v>
      </c>
      <c r="G24" s="61">
        <v>8482.7</v>
      </c>
      <c r="H24" s="61">
        <v>3417.1</v>
      </c>
      <c r="I24" s="61">
        <v>4475.9</v>
      </c>
      <c r="J24" s="61">
        <v>-281</v>
      </c>
      <c r="K24" s="61">
        <v>29720</v>
      </c>
      <c r="L24" s="61">
        <v>-30</v>
      </c>
      <c r="M24" s="61">
        <v>-38.80000000000109</v>
      </c>
      <c r="N24" s="61">
        <v>-63.399999999999636</v>
      </c>
      <c r="O24" s="61">
        <v>-43.59999999999991</v>
      </c>
      <c r="P24" s="61">
        <v>-2.600000000000364</v>
      </c>
    </row>
    <row r="28" spans="9:16" ht="13.5" customHeight="1">
      <c r="I28" s="61" t="s">
        <v>2098</v>
      </c>
      <c r="J28" s="61">
        <f aca="true" t="shared" si="0" ref="J28:P28">COUNTIF(J3:J24,"&gt;0")</f>
        <v>15</v>
      </c>
      <c r="K28" s="61">
        <f t="shared" si="0"/>
        <v>10</v>
      </c>
      <c r="L28" s="61">
        <f t="shared" si="0"/>
        <v>18</v>
      </c>
      <c r="M28" s="61">
        <f t="shared" si="0"/>
        <v>16</v>
      </c>
      <c r="N28" s="61">
        <f t="shared" si="0"/>
        <v>4</v>
      </c>
      <c r="O28" s="61">
        <f t="shared" si="0"/>
        <v>4</v>
      </c>
      <c r="P28" s="61">
        <f t="shared" si="0"/>
        <v>4</v>
      </c>
    </row>
    <row r="29" spans="9:16" ht="13.5" customHeight="1">
      <c r="I29" s="61" t="s">
        <v>2099</v>
      </c>
      <c r="J29" s="61">
        <f aca="true" t="shared" si="1" ref="J29:P29">J30-J28</f>
        <v>7</v>
      </c>
      <c r="K29" s="61">
        <f t="shared" si="1"/>
        <v>6</v>
      </c>
      <c r="L29" s="61">
        <f t="shared" si="1"/>
        <v>4</v>
      </c>
      <c r="M29" s="61">
        <f t="shared" si="1"/>
        <v>6</v>
      </c>
      <c r="N29" s="61">
        <f t="shared" si="1"/>
        <v>3</v>
      </c>
      <c r="O29" s="61">
        <f t="shared" si="1"/>
        <v>3</v>
      </c>
      <c r="P29" s="61">
        <f t="shared" si="1"/>
        <v>3</v>
      </c>
    </row>
    <row r="30" spans="9:16" ht="13.5" customHeight="1">
      <c r="I30" s="61" t="s">
        <v>2100</v>
      </c>
      <c r="J30" s="61">
        <f aca="true" t="shared" si="2" ref="J30:P30">COUNT(J3:J24)</f>
        <v>22</v>
      </c>
      <c r="K30" s="61">
        <f t="shared" si="2"/>
        <v>16</v>
      </c>
      <c r="L30" s="61">
        <f t="shared" si="2"/>
        <v>22</v>
      </c>
      <c r="M30" s="61">
        <f t="shared" si="2"/>
        <v>22</v>
      </c>
      <c r="N30" s="61">
        <f t="shared" si="2"/>
        <v>7</v>
      </c>
      <c r="O30" s="61">
        <f t="shared" si="2"/>
        <v>7</v>
      </c>
      <c r="P30" s="61">
        <f t="shared" si="2"/>
        <v>7</v>
      </c>
    </row>
    <row r="31" spans="10:16" ht="13.5" customHeight="1">
      <c r="J31" s="64">
        <f aca="true" t="shared" si="3" ref="J31:P31">J28/J30</f>
        <v>0.6818181818181818</v>
      </c>
      <c r="K31" s="64">
        <f t="shared" si="3"/>
        <v>0.625</v>
      </c>
      <c r="L31" s="64">
        <f t="shared" si="3"/>
        <v>0.8181818181818182</v>
      </c>
      <c r="M31" s="64">
        <f t="shared" si="3"/>
        <v>0.7272727272727273</v>
      </c>
      <c r="N31" s="64">
        <f t="shared" si="3"/>
        <v>0.5714285714285714</v>
      </c>
      <c r="O31" s="64">
        <f t="shared" si="3"/>
        <v>0.5714285714285714</v>
      </c>
      <c r="P31" s="64">
        <f t="shared" si="3"/>
        <v>0.5714285714285714</v>
      </c>
    </row>
  </sheetData>
  <sheetProtection/>
  <mergeCells count="2">
    <mergeCell ref="J1:P1"/>
    <mergeCell ref="C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I17" sqref="I17"/>
    </sheetView>
  </sheetViews>
  <sheetFormatPr defaultColWidth="8.796875" defaultRowHeight="15"/>
  <cols>
    <col min="1" max="1" width="8.796875" style="61" customWidth="1"/>
    <col min="2" max="2" width="11.5" style="61" bestFit="1" customWidth="1"/>
    <col min="3" max="8" width="8.796875" style="61" customWidth="1"/>
  </cols>
  <sheetData>
    <row r="1" spans="1:8" ht="15">
      <c r="A1"/>
      <c r="B1" s="71" t="s">
        <v>2113</v>
      </c>
      <c r="C1" s="71"/>
      <c r="D1" s="71"/>
      <c r="E1" s="71"/>
      <c r="F1" s="71"/>
      <c r="G1" s="71"/>
      <c r="H1" s="71"/>
    </row>
    <row r="2" spans="1:8" ht="60">
      <c r="A2" s="62"/>
      <c r="B2" s="62" t="s">
        <v>2106</v>
      </c>
      <c r="C2" s="62" t="s">
        <v>2107</v>
      </c>
      <c r="D2" s="62" t="s">
        <v>2108</v>
      </c>
      <c r="E2" s="62" t="s">
        <v>2109</v>
      </c>
      <c r="F2" s="62" t="s">
        <v>2110</v>
      </c>
      <c r="G2" s="62" t="s">
        <v>2111</v>
      </c>
      <c r="H2" s="62" t="s">
        <v>2112</v>
      </c>
    </row>
    <row r="3" spans="1:8" ht="60">
      <c r="A3" s="61" t="s">
        <v>2104</v>
      </c>
      <c r="B3" s="61">
        <v>15</v>
      </c>
      <c r="C3" s="61">
        <v>10</v>
      </c>
      <c r="D3" s="61">
        <v>18</v>
      </c>
      <c r="E3" s="61">
        <v>16</v>
      </c>
      <c r="F3" s="61">
        <v>4</v>
      </c>
      <c r="G3" s="61">
        <v>4</v>
      </c>
      <c r="H3" s="61">
        <v>4</v>
      </c>
    </row>
    <row r="4" spans="1:8" ht="60">
      <c r="A4" s="61" t="s">
        <v>2105</v>
      </c>
      <c r="B4" s="61">
        <v>7</v>
      </c>
      <c r="C4" s="61">
        <v>6</v>
      </c>
      <c r="D4" s="61">
        <v>4</v>
      </c>
      <c r="E4" s="61">
        <v>6</v>
      </c>
      <c r="F4" s="61">
        <v>3</v>
      </c>
      <c r="G4" s="61">
        <v>3</v>
      </c>
      <c r="H4" s="61">
        <v>3</v>
      </c>
    </row>
    <row r="5" spans="1:8" ht="45">
      <c r="A5" s="61" t="s">
        <v>2100</v>
      </c>
      <c r="B5" s="61">
        <v>22</v>
      </c>
      <c r="C5" s="61">
        <v>16</v>
      </c>
      <c r="D5" s="61">
        <v>22</v>
      </c>
      <c r="E5" s="61">
        <v>22</v>
      </c>
      <c r="F5" s="61">
        <v>7</v>
      </c>
      <c r="G5" s="61">
        <v>7</v>
      </c>
      <c r="H5" s="61">
        <v>7</v>
      </c>
    </row>
    <row r="6" spans="2:8" ht="15">
      <c r="B6" s="64">
        <v>0.6818181818181818</v>
      </c>
      <c r="C6" s="64">
        <v>0.625</v>
      </c>
      <c r="D6" s="64">
        <v>0.8181818181818182</v>
      </c>
      <c r="E6" s="64">
        <v>0.7272727272727273</v>
      </c>
      <c r="F6" s="64">
        <v>0.5714285714285714</v>
      </c>
      <c r="G6" s="64">
        <v>0.5714285714285714</v>
      </c>
      <c r="H6" s="64">
        <v>0.5714285714285714</v>
      </c>
    </row>
    <row r="7" spans="2:8" ht="15">
      <c r="B7" s="65">
        <f aca="true" t="shared" si="0" ref="B7:H7">1-B6</f>
        <v>0.31818181818181823</v>
      </c>
      <c r="C7" s="65">
        <f t="shared" si="0"/>
        <v>0.375</v>
      </c>
      <c r="D7" s="65">
        <f t="shared" si="0"/>
        <v>0.18181818181818177</v>
      </c>
      <c r="E7" s="65">
        <f t="shared" si="0"/>
        <v>0.2727272727272727</v>
      </c>
      <c r="F7" s="65">
        <f t="shared" si="0"/>
        <v>0.4285714285714286</v>
      </c>
      <c r="G7" s="65">
        <f t="shared" si="0"/>
        <v>0.4285714285714286</v>
      </c>
      <c r="H7" s="65">
        <f t="shared" si="0"/>
        <v>0.4285714285714286</v>
      </c>
    </row>
    <row r="11" spans="2:8" ht="15">
      <c r="B11" s="63"/>
      <c r="C11" s="63"/>
      <c r="D11" s="63"/>
      <c r="E11" s="63"/>
      <c r="F11" s="63"/>
      <c r="G11" s="63"/>
      <c r="H11" s="63"/>
    </row>
    <row r="20" spans="11:19" ht="63.75" customHeight="1">
      <c r="K20" s="72" t="s">
        <v>2114</v>
      </c>
      <c r="L20" s="72"/>
      <c r="M20" s="72"/>
      <c r="N20" s="72"/>
      <c r="O20" s="72"/>
      <c r="P20" s="72"/>
      <c r="Q20" s="72"/>
      <c r="R20" s="72"/>
      <c r="S20" s="72"/>
    </row>
  </sheetData>
  <sheetProtection/>
  <mergeCells count="2">
    <mergeCell ref="B1:H1"/>
    <mergeCell ref="K20:S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North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Michel</cp:lastModifiedBy>
  <dcterms:created xsi:type="dcterms:W3CDTF">2016-02-12T15:23:13Z</dcterms:created>
  <dcterms:modified xsi:type="dcterms:W3CDTF">2019-11-21T22:19:14Z</dcterms:modified>
  <cp:category/>
  <cp:version/>
  <cp:contentType/>
  <cp:contentStatus/>
</cp:coreProperties>
</file>